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8bc2c7f06cd53b/Gaming/"/>
    </mc:Choice>
  </mc:AlternateContent>
  <xr:revisionPtr revIDLastSave="50" documentId="13_ncr:1_{73A8B7A8-EC0B-4F4B-8239-978493192247}" xr6:coauthVersionLast="47" xr6:coauthVersionMax="47" xr10:uidLastSave="{1B307C6A-7B9C-4689-A8EB-E473B7207E7C}"/>
  <bookViews>
    <workbookView xWindow="-98" yWindow="-98" windowWidth="21795" windowHeight="13875" activeTab="4" xr2:uid="{4CCB08B0-FFBF-4341-AD0B-B56F37BC5817}"/>
  </bookViews>
  <sheets>
    <sheet name="Interface" sheetId="2" r:id="rId1"/>
    <sheet name="Cal" sheetId="1" state="hidden" r:id="rId2"/>
    <sheet name="Cha" sheetId="3" r:id="rId3"/>
    <sheet name="Temp" sheetId="4" state="hidden" r:id="rId4"/>
    <sheet name="Flowers" sheetId="5" r:id="rId5"/>
    <sheet name="Fossels" sheetId="6" r:id="rId6"/>
    <sheet name="Bell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14" i="1"/>
  <c r="B14" i="1" l="1"/>
  <c r="D14" i="1"/>
  <c r="B16" i="1"/>
  <c r="K14" i="1" s="1"/>
  <c r="S17" i="1" s="1"/>
  <c r="D16" i="1"/>
  <c r="B23" i="1"/>
  <c r="K56" i="1" s="1"/>
  <c r="O59" i="1" s="1"/>
  <c r="D23" i="1"/>
  <c r="B15" i="1"/>
  <c r="K8" i="1" s="1"/>
  <c r="S11" i="1" s="1"/>
  <c r="D15" i="1"/>
  <c r="B18" i="1"/>
  <c r="K26" i="1" s="1"/>
  <c r="O29" i="1" s="1"/>
  <c r="D18" i="1"/>
  <c r="B21" i="1"/>
  <c r="K44" i="1" s="1"/>
  <c r="R47" i="1" s="1"/>
  <c r="D21" i="1"/>
  <c r="B20" i="1"/>
  <c r="K38" i="1" s="1"/>
  <c r="O41" i="1" s="1"/>
  <c r="D20" i="1"/>
  <c r="B17" i="1"/>
  <c r="K20" i="1" s="1"/>
  <c r="S23" i="1" s="1"/>
  <c r="D17" i="1"/>
  <c r="B22" i="1"/>
  <c r="K50" i="1" s="1"/>
  <c r="N53" i="1" s="1"/>
  <c r="D22" i="1"/>
  <c r="B19" i="1"/>
  <c r="K32" i="1" s="1"/>
  <c r="O35" i="1" s="1"/>
  <c r="D19" i="1"/>
  <c r="P59" i="1" l="1"/>
  <c r="Q35" i="1"/>
  <c r="R35" i="1"/>
  <c r="M47" i="1"/>
  <c r="O47" i="1"/>
  <c r="P47" i="1"/>
  <c r="S47" i="1"/>
  <c r="L47" i="1"/>
  <c r="Q47" i="1"/>
  <c r="O23" i="1"/>
  <c r="P23" i="1"/>
  <c r="M17" i="1"/>
  <c r="L17" i="1"/>
  <c r="O17" i="1"/>
  <c r="P17" i="1"/>
  <c r="Q17" i="1"/>
  <c r="R17" i="1"/>
  <c r="M35" i="1"/>
  <c r="N35" i="1"/>
  <c r="S35" i="1"/>
  <c r="O21" i="1"/>
  <c r="O24" i="1" s="1"/>
  <c r="P41" i="1"/>
  <c r="L29" i="1"/>
  <c r="L41" i="1"/>
  <c r="L59" i="1"/>
  <c r="L53" i="1"/>
  <c r="P29" i="1"/>
  <c r="P35" i="1"/>
  <c r="M9" i="1"/>
  <c r="M29" i="1"/>
  <c r="Q29" i="1"/>
  <c r="M59" i="1"/>
  <c r="Q59" i="1"/>
  <c r="M41" i="1"/>
  <c r="Q41" i="1"/>
  <c r="M53" i="1"/>
  <c r="N29" i="1"/>
  <c r="R29" i="1"/>
  <c r="N59" i="1"/>
  <c r="R59" i="1"/>
  <c r="N41" i="1"/>
  <c r="R41" i="1"/>
  <c r="O53" i="1"/>
  <c r="Q39" i="1"/>
  <c r="Q42" i="1" s="1"/>
  <c r="N33" i="1"/>
  <c r="Q27" i="1"/>
  <c r="S51" i="1"/>
  <c r="K2" i="1"/>
  <c r="L5" i="1" s="1"/>
  <c r="L3" i="1"/>
  <c r="M27" i="1"/>
  <c r="M30" i="1" s="1"/>
  <c r="N27" i="1"/>
  <c r="S15" i="1"/>
  <c r="S18" i="1" s="1"/>
  <c r="M51" i="1"/>
  <c r="O27" i="1"/>
  <c r="O30" i="1" s="1"/>
  <c r="M21" i="1"/>
  <c r="P57" i="1"/>
  <c r="P60" i="1" s="1"/>
  <c r="O9" i="1"/>
  <c r="M45" i="1"/>
  <c r="Q45" i="1"/>
  <c r="L15" i="1"/>
  <c r="Q33" i="1"/>
  <c r="Q36" i="1" s="1"/>
  <c r="O3" i="1"/>
  <c r="N17" i="1"/>
  <c r="S29" i="1"/>
  <c r="L35" i="1"/>
  <c r="S59" i="1"/>
  <c r="S41" i="1"/>
  <c r="S53" i="1"/>
  <c r="Q53" i="1"/>
  <c r="N47" i="1"/>
  <c r="O57" i="1"/>
  <c r="O60" i="1" s="1"/>
  <c r="P15" i="1"/>
  <c r="P18" i="1" s="1"/>
  <c r="P9" i="1"/>
  <c r="L27" i="1"/>
  <c r="L30" i="1" s="1"/>
  <c r="P45" i="1"/>
  <c r="P48" i="1" s="1"/>
  <c r="O45" i="1"/>
  <c r="Q9" i="1"/>
  <c r="R15" i="1"/>
  <c r="P33" i="1"/>
  <c r="L57" i="1"/>
  <c r="R9" i="1"/>
  <c r="M11" i="1"/>
  <c r="R23" i="1"/>
  <c r="P53" i="1"/>
  <c r="Q21" i="1"/>
  <c r="L11" i="1"/>
  <c r="Q23" i="1"/>
  <c r="R51" i="1"/>
  <c r="L21" i="1"/>
  <c r="O39" i="1"/>
  <c r="O42" i="1" s="1"/>
  <c r="N57" i="1"/>
  <c r="N60" i="1" s="1"/>
  <c r="L9" i="1"/>
  <c r="P27" i="1"/>
  <c r="L51" i="1"/>
  <c r="P3" i="1"/>
  <c r="L23" i="1"/>
  <c r="N11" i="1"/>
  <c r="M3" i="1"/>
  <c r="P51" i="1"/>
  <c r="O15" i="1"/>
  <c r="O18" i="1" s="1"/>
  <c r="R3" i="1"/>
  <c r="P39" i="1"/>
  <c r="P42" i="1" s="1"/>
  <c r="R45" i="1"/>
  <c r="R48" i="1" s="1"/>
  <c r="N21" i="1"/>
  <c r="M15" i="1"/>
  <c r="S33" i="1"/>
  <c r="R33" i="1"/>
  <c r="R36" i="1" s="1"/>
  <c r="N51" i="1"/>
  <c r="N54" i="1" s="1"/>
  <c r="N3" i="1"/>
  <c r="P21" i="1"/>
  <c r="P24" i="1" s="1"/>
  <c r="L45" i="1"/>
  <c r="S57" i="1"/>
  <c r="M23" i="1"/>
  <c r="O11" i="1"/>
  <c r="R53" i="1"/>
  <c r="N15" i="1"/>
  <c r="N18" i="1" s="1"/>
  <c r="M39" i="1"/>
  <c r="Q57" i="1"/>
  <c r="S27" i="1"/>
  <c r="R27" i="1"/>
  <c r="N45" i="1"/>
  <c r="S45" i="1"/>
  <c r="S48" i="1" s="1"/>
  <c r="Q15" i="1"/>
  <c r="L39" i="1"/>
  <c r="Q3" i="1"/>
  <c r="N23" i="1"/>
  <c r="P11" i="1"/>
  <c r="Q11" i="1"/>
  <c r="D25" i="1"/>
  <c r="B25" i="1"/>
  <c r="B26" i="1"/>
  <c r="D26" i="1"/>
  <c r="L33" i="1"/>
  <c r="L36" i="1" s="1"/>
  <c r="S39" i="1"/>
  <c r="R39" i="1"/>
  <c r="R42" i="1" s="1"/>
  <c r="N9" i="1"/>
  <c r="M33" i="1"/>
  <c r="M36" i="1" s="1"/>
  <c r="Q51" i="1"/>
  <c r="S3" i="1"/>
  <c r="S21" i="1"/>
  <c r="S24" i="1" s="1"/>
  <c r="R21" i="1"/>
  <c r="N39" i="1"/>
  <c r="M57" i="1"/>
  <c r="S9" i="1"/>
  <c r="S12" i="1" s="1"/>
  <c r="O33" i="1"/>
  <c r="O36" i="1" s="1"/>
  <c r="R57" i="1"/>
  <c r="R11" i="1"/>
  <c r="O51" i="1"/>
  <c r="O54" i="1" s="1"/>
  <c r="L54" i="1"/>
  <c r="L42" i="1" l="1"/>
  <c r="L48" i="1"/>
  <c r="Q30" i="1"/>
  <c r="R5" i="1"/>
  <c r="R6" i="1" s="1"/>
  <c r="M54" i="1"/>
  <c r="N36" i="1"/>
  <c r="P5" i="1"/>
  <c r="P6" i="1" s="1"/>
  <c r="M60" i="1"/>
  <c r="Q18" i="1"/>
  <c r="P36" i="1"/>
  <c r="M18" i="1"/>
  <c r="Q5" i="1"/>
  <c r="Q6" i="1" s="1"/>
  <c r="S36" i="1"/>
  <c r="M48" i="1"/>
  <c r="O48" i="1"/>
  <c r="Q48" i="1"/>
  <c r="L18" i="1"/>
  <c r="N42" i="1"/>
  <c r="R18" i="1"/>
  <c r="L60" i="1"/>
  <c r="N48" i="1"/>
  <c r="M42" i="1"/>
  <c r="L12" i="1"/>
  <c r="R30" i="1"/>
  <c r="S60" i="1"/>
  <c r="M24" i="1"/>
  <c r="P30" i="1"/>
  <c r="L24" i="1"/>
  <c r="Q24" i="1"/>
  <c r="S54" i="1"/>
  <c r="Q12" i="1"/>
  <c r="Q54" i="1"/>
  <c r="O12" i="1"/>
  <c r="N30" i="1"/>
  <c r="Q60" i="1"/>
  <c r="M12" i="1"/>
  <c r="N12" i="1"/>
  <c r="R54" i="1"/>
  <c r="P54" i="1"/>
  <c r="D29" i="1"/>
  <c r="R12" i="1"/>
  <c r="R24" i="1"/>
  <c r="N5" i="1"/>
  <c r="N6" i="1" s="1"/>
  <c r="S5" i="1"/>
  <c r="S6" i="1" s="1"/>
  <c r="P12" i="1"/>
  <c r="S30" i="1"/>
  <c r="O5" i="1"/>
  <c r="O6" i="1" s="1"/>
  <c r="M5" i="1"/>
  <c r="M6" i="1" s="1"/>
  <c r="R60" i="1"/>
  <c r="S42" i="1"/>
  <c r="N24" i="1"/>
  <c r="B27" i="1"/>
  <c r="B28" i="1"/>
  <c r="D28" i="1"/>
  <c r="B29" i="1"/>
  <c r="T30" i="1"/>
  <c r="C18" i="1" s="1"/>
  <c r="D6" i="2" s="1"/>
  <c r="T42" i="1"/>
  <c r="C20" i="1" s="1"/>
  <c r="D8" i="2" s="1"/>
  <c r="L6" i="1"/>
  <c r="T48" i="1" l="1"/>
  <c r="C21" i="1" s="1"/>
  <c r="D9" i="2" s="1"/>
  <c r="T18" i="1"/>
  <c r="C16" i="1" s="1"/>
  <c r="D4" i="2" s="1"/>
  <c r="T36" i="1"/>
  <c r="C19" i="1" s="1"/>
  <c r="D7" i="2" s="1"/>
  <c r="T60" i="1"/>
  <c r="C23" i="1" s="1"/>
  <c r="D11" i="2" s="1"/>
  <c r="T12" i="1"/>
  <c r="C15" i="1" s="1"/>
  <c r="D3" i="2" s="1"/>
  <c r="T54" i="1"/>
  <c r="C22" i="1" s="1"/>
  <c r="D10" i="2" s="1"/>
  <c r="T24" i="1"/>
  <c r="C17" i="1" s="1"/>
  <c r="D5" i="2" s="1"/>
  <c r="D32" i="1"/>
  <c r="B32" i="1"/>
  <c r="T6" i="1"/>
  <c r="C14" i="1" s="1"/>
  <c r="D2" i="2" s="1"/>
  <c r="D31" i="1"/>
  <c r="D34" i="1" s="1"/>
  <c r="B31" i="1"/>
  <c r="B37" i="1" l="1"/>
  <c r="T62" i="1"/>
  <c r="G2" i="2" s="1"/>
  <c r="D35" i="1"/>
  <c r="B38" i="1" s="1"/>
  <c r="D37" i="1"/>
  <c r="B34" i="1"/>
  <c r="B35" i="1"/>
  <c r="B40" i="1" l="1"/>
  <c r="D38" i="1"/>
  <c r="B41" i="1" s="1"/>
</calcChain>
</file>

<file path=xl/sharedStrings.xml><?xml version="1.0" encoding="utf-8"?>
<sst xmlns="http://schemas.openxmlformats.org/spreadsheetml/2006/main" count="1839" uniqueCount="298">
  <si>
    <t>Normal</t>
  </si>
  <si>
    <t>Lazy</t>
  </si>
  <si>
    <t>Peppy</t>
  </si>
  <si>
    <t>Jock</t>
  </si>
  <si>
    <t>Snooty</t>
  </si>
  <si>
    <t>Cranky</t>
  </si>
  <si>
    <t>Smug</t>
  </si>
  <si>
    <t>Uchi</t>
  </si>
  <si>
    <t>TOTAL</t>
  </si>
  <si>
    <t>Caroline</t>
  </si>
  <si>
    <t>Squirrel</t>
  </si>
  <si>
    <t>Marshal</t>
  </si>
  <si>
    <t>Nibbles</t>
  </si>
  <si>
    <t>Poppy</t>
  </si>
  <si>
    <t>Filbert</t>
  </si>
  <si>
    <t>Ankha</t>
  </si>
  <si>
    <t>Cat</t>
  </si>
  <si>
    <t>Kitty</t>
  </si>
  <si>
    <t>Punchy</t>
  </si>
  <si>
    <t>Rabbit</t>
  </si>
  <si>
    <t>Mira</t>
  </si>
  <si>
    <t>Fauna</t>
  </si>
  <si>
    <t>Deer</t>
  </si>
  <si>
    <t>Felicity</t>
  </si>
  <si>
    <t>Ruby</t>
  </si>
  <si>
    <t>Villager 1:</t>
  </si>
  <si>
    <t>Villager 2:</t>
  </si>
  <si>
    <t>Villager 3:</t>
  </si>
  <si>
    <t>Villager 4:</t>
  </si>
  <si>
    <t>Villager 5:</t>
  </si>
  <si>
    <t>Villager 6:</t>
  </si>
  <si>
    <t>Villager 7:</t>
  </si>
  <si>
    <t>Villager 8:</t>
  </si>
  <si>
    <t>Villager 9:</t>
  </si>
  <si>
    <t>Villager 10:</t>
  </si>
  <si>
    <t>Total Score:</t>
  </si>
  <si>
    <t>Bear &amp; Cub</t>
  </si>
  <si>
    <t>Bull &amp; Cow</t>
  </si>
  <si>
    <t>Cat &amp; Tiger</t>
  </si>
  <si>
    <t>Dog &amp; Wolf</t>
  </si>
  <si>
    <t>Goat &amp; Sheep</t>
  </si>
  <si>
    <t>Kangaroo &amp; Koala</t>
  </si>
  <si>
    <t>Cat &amp; Mouse</t>
  </si>
  <si>
    <t>Cat &amp; Hamster</t>
  </si>
  <si>
    <t>Dog &amp; Gorilla</t>
  </si>
  <si>
    <t>Dog &amp; Monkey</t>
  </si>
  <si>
    <t>Sheep &amp; Wolf</t>
  </si>
  <si>
    <t>Group 1: Aries, Leo, &amp; Sagittarius</t>
  </si>
  <si>
    <t>Group 2: Taurus, Virgo, &amp; Capricorn</t>
  </si>
  <si>
    <t>Group 3: Gemini, Libra, &amp; Aquarius</t>
  </si>
  <si>
    <t>Group 4: Cancer, Scorpio, &amp; Pisces</t>
  </si>
  <si>
    <t>Members of the same group will gain 3. Members of groups 1 &amp; 4 or 2 &amp; 3 -3</t>
  </si>
  <si>
    <t>Bear</t>
  </si>
  <si>
    <t>Cub</t>
  </si>
  <si>
    <t>Bull</t>
  </si>
  <si>
    <t>Cow</t>
  </si>
  <si>
    <t>Tiger</t>
  </si>
  <si>
    <t>Dog</t>
  </si>
  <si>
    <t>Wolf</t>
  </si>
  <si>
    <t>Goat</t>
  </si>
  <si>
    <t>Sheep</t>
  </si>
  <si>
    <t>Kangaroo</t>
  </si>
  <si>
    <t>Koala</t>
  </si>
  <si>
    <t>Mouse</t>
  </si>
  <si>
    <t>Hamster</t>
  </si>
  <si>
    <t>Gorilla</t>
  </si>
  <si>
    <t>Monkey</t>
  </si>
  <si>
    <t>L</t>
  </si>
  <si>
    <t>X</t>
  </si>
  <si>
    <t>R</t>
  </si>
  <si>
    <t>M</t>
  </si>
  <si>
    <t>P</t>
  </si>
  <si>
    <t>W</t>
  </si>
  <si>
    <t>H</t>
  </si>
  <si>
    <t>C</t>
  </si>
  <si>
    <t>T</t>
  </si>
  <si>
    <t>ACANTHOSTEGA</t>
  </si>
  <si>
    <t>AMBER</t>
  </si>
  <si>
    <t>AMMONITE</t>
  </si>
  <si>
    <t>ANOMALOCARIS</t>
  </si>
  <si>
    <t>ARCHAEOPTERYX</t>
  </si>
  <si>
    <t>AUSTRALOPITH</t>
  </si>
  <si>
    <t>COPROLITE</t>
  </si>
  <si>
    <t>DINOSAUR TRACK</t>
  </si>
  <si>
    <t>DUNKLEOSTEUS</t>
  </si>
  <si>
    <t>EUSTHENOPTERON</t>
  </si>
  <si>
    <t>JURAMAIA</t>
  </si>
  <si>
    <t>MYLLOKUNMINGIA</t>
  </si>
  <si>
    <t>SHARK-TOOTH PATTERN</t>
  </si>
  <si>
    <t>TRILOBITE</t>
  </si>
  <si>
    <t>TYPE</t>
  </si>
  <si>
    <t>NAME</t>
  </si>
  <si>
    <t>J</t>
  </si>
  <si>
    <t>F</t>
  </si>
  <si>
    <t>A</t>
  </si>
  <si>
    <t>S</t>
  </si>
  <si>
    <t>O</t>
  </si>
  <si>
    <t>N</t>
  </si>
  <si>
    <t>D</t>
  </si>
  <si>
    <t>WHERE</t>
  </si>
  <si>
    <t>BELLS</t>
  </si>
  <si>
    <t>TIME</t>
  </si>
  <si>
    <t>Fish</t>
  </si>
  <si>
    <t>Barreleye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</si>
  <si>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</si>
  <si>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</si>
  <si>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</si>
  <si>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</si>
  <si>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</si>
  <si>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</si>
  <si>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</si>
  <si>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</si>
  <si>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</si>
  <si>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</si>
  <si>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</si>
  <si>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</si>
  <si>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Ocean</t>
  </si>
  <si>
    <t>9 PM - 4 AM</t>
  </si>
  <si>
    <t>Coelacanth</t>
  </si>
  <si>
    <t>Ocean (Rain)</t>
  </si>
  <si>
    <t>All day</t>
  </si>
  <si>
    <t>Golden Trout</t>
  </si>
  <si>
    <t>River (Clifftop)</t>
  </si>
  <si>
    <t>4 PM - 9 AM</t>
  </si>
  <si>
    <t>Great White Shark</t>
  </si>
  <si>
    <t>Stringfish</t>
  </si>
  <si>
    <t>Whale Shark</t>
  </si>
  <si>
    <t>Dorado</t>
  </si>
  <si>
    <t>River</t>
  </si>
  <si>
    <t>4 AM - 9 PM</t>
  </si>
  <si>
    <t>Saw Shark</t>
  </si>
  <si>
    <t>Arowana</t>
  </si>
  <si>
    <t>Blue Marlin</t>
  </si>
  <si>
    <t>Pier</t>
  </si>
  <si>
    <t>Sturgeon</t>
  </si>
  <si>
    <t>River (Mouth)</t>
  </si>
  <si>
    <t>Oarfish</t>
  </si>
  <si>
    <t>Arapaima</t>
  </si>
  <si>
    <t>Hammerhead Shark</t>
  </si>
  <si>
    <t>Bug</t>
  </si>
  <si>
    <t>Scorpion</t>
  </si>
  <si>
    <t>Ground</t>
  </si>
  <si>
    <t>7 PM - 4 AM</t>
  </si>
  <si>
    <t>Tarantula</t>
  </si>
  <si>
    <t>Tuna</t>
  </si>
  <si>
    <t>Rainbow Stag</t>
  </si>
  <si>
    <t>Tree</t>
  </si>
  <si>
    <t>7 PM - 8 AM</t>
  </si>
  <si>
    <t>Barred Knifejaw</t>
  </si>
  <si>
    <t>Blowfish</t>
  </si>
  <si>
    <t>Gar</t>
  </si>
  <si>
    <t>Pond</t>
  </si>
  <si>
    <t>Ranchu Goldfish</t>
  </si>
  <si>
    <t>9 AM - 4 PM</t>
  </si>
  <si>
    <t>Koi</t>
  </si>
  <si>
    <t>Ocean Sunfish</t>
  </si>
  <si>
    <t>Emperor Butterfly</t>
  </si>
  <si>
    <t>Flying</t>
  </si>
  <si>
    <t>5 PM - 8 AM</t>
  </si>
  <si>
    <t>Queen Alexandra’s Birdwing</t>
  </si>
  <si>
    <t>8 AM - 4 PM</t>
  </si>
  <si>
    <t>Char</t>
  </si>
  <si>
    <t>Soft-shelled Turtle</t>
  </si>
  <si>
    <t>4PM - 9AM</t>
  </si>
  <si>
    <t>Angelfish</t>
  </si>
  <si>
    <t>Ray</t>
  </si>
  <si>
    <t>Red Snapper</t>
  </si>
  <si>
    <t>Agris Butterfly</t>
  </si>
  <si>
    <t>8 AM - 5 PM</t>
  </si>
  <si>
    <t>Atlas Moth</t>
  </si>
  <si>
    <t>Rosalia Batsei Beetle</t>
  </si>
  <si>
    <t>Tree stump</t>
  </si>
  <si>
    <t>Betta</t>
  </si>
  <si>
    <t>Football Fish</t>
  </si>
  <si>
    <t>Piranha</t>
  </si>
  <si>
    <t>9 AM - 4 PM / 4 AM - 9 PM</t>
  </si>
  <si>
    <t>Dung Beetle</t>
  </si>
  <si>
    <t>Snowballs</t>
  </si>
  <si>
    <t>Madagascan Sunset Moth</t>
  </si>
  <si>
    <t>Peacock Butterfly</t>
  </si>
  <si>
    <t>Near black, blue, or purple flowers</t>
  </si>
  <si>
    <t>4 AM - 7 PM</t>
  </si>
  <si>
    <t>Rajah Brooke’s Birdwing</t>
  </si>
  <si>
    <t>Wasp</t>
  </si>
  <si>
    <t>Shake tree</t>
  </si>
  <si>
    <t>Orchid Mantis</t>
  </si>
  <si>
    <t>Flowers</t>
  </si>
  <si>
    <t>Mitten Crab</t>
  </si>
  <si>
    <t>Moray Eel</t>
  </si>
  <si>
    <t>King Salmon</t>
  </si>
  <si>
    <t>Pike</t>
  </si>
  <si>
    <t>Suckerfish</t>
  </si>
  <si>
    <t>Tiger Beetle</t>
  </si>
  <si>
    <t>Goldfish</t>
  </si>
  <si>
    <t>Guppy</t>
  </si>
  <si>
    <t>Pop-eyed Goldfish</t>
  </si>
  <si>
    <t>Seahorse</t>
  </si>
  <si>
    <t>Any Time</t>
  </si>
  <si>
    <t>Cherry Salmon</t>
  </si>
  <si>
    <t>Sea Butterfly</t>
  </si>
  <si>
    <t>Surgeonfish</t>
  </si>
  <si>
    <t>Hermit Crab</t>
  </si>
  <si>
    <t>Beach</t>
  </si>
  <si>
    <t>Man-Faced Stink Bug</t>
  </si>
  <si>
    <t>Paper Kite Butterfly</t>
  </si>
  <si>
    <t>8 AM - 7 PM</t>
  </si>
  <si>
    <t>Bitterling</t>
  </si>
  <si>
    <t>Sweetfish</t>
  </si>
  <si>
    <t>Catfish</t>
  </si>
  <si>
    <t>Olive Flounder</t>
  </si>
  <si>
    <t>Rainbowfish</t>
  </si>
  <si>
    <t>Tilapia</t>
  </si>
  <si>
    <t>Diving Beetle</t>
  </si>
  <si>
    <t>Salmon</t>
  </si>
  <si>
    <t>Clownfish</t>
  </si>
  <si>
    <t>Ribbon Eel</t>
  </si>
  <si>
    <t>Bagworm</t>
  </si>
  <si>
    <t>Spider</t>
  </si>
  <si>
    <t>Walking Leaf</t>
  </si>
  <si>
    <t>Walking Stick</t>
  </si>
  <si>
    <t>4 AM - 8 PM, 4 PM - 8 AM</t>
  </si>
  <si>
    <t>Neon Tetra</t>
  </si>
  <si>
    <t>4 AM - 4 PM</t>
  </si>
  <si>
    <t>Squid</t>
  </si>
  <si>
    <t>Zebra Turkeyfish</t>
  </si>
  <si>
    <t>Damselfly</t>
  </si>
  <si>
    <t>Mole Cricket</t>
  </si>
  <si>
    <t>Underground</t>
  </si>
  <si>
    <t>Violin Beetle</t>
  </si>
  <si>
    <t>Centipede</t>
  </si>
  <si>
    <t>Hit rocks</t>
  </si>
  <si>
    <t>5 PM - 11 PM</t>
  </si>
  <si>
    <t>Mantis</t>
  </si>
  <si>
    <t>Black Bass</t>
  </si>
  <si>
    <t>Freshwater Goby</t>
  </si>
  <si>
    <t>Loach</t>
  </si>
  <si>
    <t>Sea Bass</t>
  </si>
  <si>
    <t>Walker Cicada</t>
  </si>
  <si>
    <t>Citrus Long-Horned Beetle</t>
  </si>
  <si>
    <t>Pond Smelt</t>
  </si>
  <si>
    <t>Carp</t>
  </si>
  <si>
    <t>Dab</t>
  </si>
  <si>
    <t>Yellow Perch</t>
  </si>
  <si>
    <t>Earth-Boring Dung Beetle</t>
  </si>
  <si>
    <t>Puffer Fish</t>
  </si>
  <si>
    <t>Pill Bug</t>
  </si>
  <si>
    <t>11 PM - 4 PM</t>
  </si>
  <si>
    <t>Snail</t>
  </si>
  <si>
    <t>Rock (rain)</t>
  </si>
  <si>
    <t>Dace</t>
  </si>
  <si>
    <t>Tiger Butterfly</t>
  </si>
  <si>
    <t>Darner Dragonfly</t>
  </si>
  <si>
    <t>Anchovy</t>
  </si>
  <si>
    <t>Crawfish</t>
  </si>
  <si>
    <t>Pale Chub</t>
  </si>
  <si>
    <t>Honeybee</t>
  </si>
  <si>
    <t>Near flowers</t>
  </si>
  <si>
    <t>Ladybug</t>
  </si>
  <si>
    <t>8AM - 5PM</t>
  </si>
  <si>
    <t>Long Locust</t>
  </si>
  <si>
    <t>Migratory Locust</t>
  </si>
  <si>
    <t>Wharf Roach</t>
  </si>
  <si>
    <t>Beach (rocks)</t>
  </si>
  <si>
    <t>Bluegill</t>
  </si>
  <si>
    <t>Red Dragonfly</t>
  </si>
  <si>
    <t>Crucian Carp</t>
  </si>
  <si>
    <t>Common Butterfly</t>
  </si>
  <si>
    <t>Grasshopper</t>
  </si>
  <si>
    <t>Yellow Butterfly</t>
  </si>
  <si>
    <t>Horse Mackerel</t>
  </si>
  <si>
    <t>Monarch Butterfly</t>
  </si>
  <si>
    <t>4 AM - 5 PM</t>
  </si>
  <si>
    <t>Cricket</t>
  </si>
  <si>
    <t>Mosquito</t>
  </si>
  <si>
    <t>5 PM - 4 AM</t>
  </si>
  <si>
    <t>Moth</t>
  </si>
  <si>
    <t>Lit windows</t>
  </si>
  <si>
    <t>Pondskater</t>
  </si>
  <si>
    <t>Stinkbug</t>
  </si>
  <si>
    <t>Tadpole</t>
  </si>
  <si>
    <t>Ant</t>
  </si>
  <si>
    <t>On rotten fruit and turnips</t>
  </si>
  <si>
    <t>Flea</t>
  </si>
  <si>
    <t>On a flea-infested villager</t>
  </si>
  <si>
    <t>Fly</t>
  </si>
  <si>
    <t>On rotten fruit or garbage</t>
  </si>
  <si>
    <t>Cosmos</t>
  </si>
  <si>
    <t>Lilies</t>
  </si>
  <si>
    <t>Pansies</t>
  </si>
  <si>
    <t>Roses</t>
  </si>
  <si>
    <t>Tulips</t>
  </si>
  <si>
    <t xml:space="preserve">Hyacinths </t>
  </si>
  <si>
    <t xml:space="preserve">Windflowers </t>
  </si>
  <si>
    <t xml:space="preserve">Mums </t>
  </si>
  <si>
    <t>k</t>
  </si>
  <si>
    <t>Clay</t>
  </si>
  <si>
    <t>Merry</t>
  </si>
  <si>
    <t>Static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</si>
</sst>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7"/>
      <color rgb="FF222222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8"/>
      <color rgb="FF222222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Inherit"/>
    </font>
    <font>
      <sz val="11"/>
      <color theme="0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262626"/>
      <name val="Calibri Light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 style="medium">
        <color rgb="FFE6E6E6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0" fontId="4" fillId="2" borderId="1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horizontal="left"/>
    </xf>
    <xf numFmtId="0" fontId="0" fillId="0" borderId="0" xfId="0" applyNumberFormat="1"/>
    <xf numFmtId="0" fontId="3" fillId="0" borderId="0" xfId="0" applyNumberFormat="1" applyFont="1" applyFill="1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5" fillId="0" borderId="0" xfId="0" applyNumberFormat="1" applyFont="1"/>
    <xf numFmtId="0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/>
    </xf>
    <xf numFmtId="0" fontId="0" fillId="0" borderId="0" xfId="0" applyNumberFormat="1" applyAlignment="1"/>
    <xf numFmtId="0" fontId="8" fillId="0" borderId="0" xfId="0" applyNumberFormat="1" applyFon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indent="1"/>
    </xf>
    <xf numFmtId="0" fontId="13" fillId="0" borderId="0" xfId="0" applyFont="1"/>
    <xf numFmtId="0" fontId="1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 wrapText="1" indent="1"/>
    </xf>
    <xf numFmtId="3" fontId="14" fillId="0" borderId="2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indent="1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10" fillId="6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/>
    <xf numFmtId="0" fontId="0" fillId="14" borderId="0" xfId="0" applyFill="1"/>
    <xf numFmtId="0" fontId="0" fillId="14" borderId="0" xfId="0" applyFill="1" applyAlignment="1">
      <alignment horizontal="center"/>
    </xf>
    <xf numFmtId="0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DDE7-319A-473D-BDE5-8A4BA3639C5D}">
  <dimension ref="B2:G11"/>
  <sheetViews>
    <sheetView workbookViewId="0">
      <selection activeCell="F15" sqref="F15"/>
    </sheetView>
  </sheetViews>
  <sheetFormatPr defaultRowHeight="14.25"/>
  <cols>
    <col min="2" max="2" width="13" style="1" customWidth="1"/>
    <col min="3" max="3" width="18.3984375" customWidth="1"/>
    <col min="4" max="4" width="2" bestFit="1" customWidth="1"/>
    <col min="5" max="5" width="4" customWidth="1"/>
    <col min="6" max="6" width="11.3984375" customWidth="1"/>
    <col min="7" max="7" width="4.59765625" customWidth="1"/>
  </cols>
  <sheetData>
    <row r="2" spans="2:7">
      <c r="B2" s="1" t="s">
        <v>25</v>
      </c>
      <c r="C2" t="s">
        <v>12</v>
      </c>
      <c r="D2" t="str">
        <f>IF(Cal!C14=0,":/",IF(Cal!C14&gt;0,":)",":("))</f>
        <v>:/</v>
      </c>
      <c r="F2" t="s">
        <v>35</v>
      </c>
      <c r="G2">
        <f>Cal!T62</f>
        <v>9</v>
      </c>
    </row>
    <row r="3" spans="2:7">
      <c r="B3" s="1" t="s">
        <v>26</v>
      </c>
      <c r="C3" s="2" t="s">
        <v>15</v>
      </c>
      <c r="D3" s="2" t="str">
        <f>IF(Cal!C15=0,":/",IF(Cal!C15&gt;0,":)",":("))</f>
        <v>:)</v>
      </c>
    </row>
    <row r="4" spans="2:7">
      <c r="B4" s="1" t="s">
        <v>27</v>
      </c>
      <c r="C4" s="2" t="s">
        <v>20</v>
      </c>
      <c r="D4" s="2" t="str">
        <f>IF(Cal!C16=0,":/",IF(Cal!C16&gt;0,":)",":("))</f>
        <v>:)</v>
      </c>
    </row>
    <row r="5" spans="2:7">
      <c r="B5" s="1" t="s">
        <v>28</v>
      </c>
      <c r="C5" s="2" t="s">
        <v>23</v>
      </c>
      <c r="D5" s="2" t="str">
        <f>IF(Cal!C17=0,":/",IF(Cal!C17&gt;0,":)",":("))</f>
        <v>:/</v>
      </c>
    </row>
    <row r="6" spans="2:7">
      <c r="B6" s="1" t="s">
        <v>29</v>
      </c>
      <c r="C6" s="2" t="s">
        <v>24</v>
      </c>
      <c r="D6" s="2" t="str">
        <f>IF(Cal!C18=0,":/",IF(Cal!C18&gt;0,":)",":("))</f>
        <v>:/</v>
      </c>
    </row>
    <row r="7" spans="2:7">
      <c r="B7" s="1" t="s">
        <v>30</v>
      </c>
      <c r="C7" s="2" t="s">
        <v>297</v>
      </c>
      <c r="D7" s="2" t="str">
        <f>IF(Cal!C19=0,":/",IF(Cal!C19&gt;0,":)",":("))</f>
        <v>:(</v>
      </c>
    </row>
    <row r="8" spans="2:7">
      <c r="B8" s="1" t="s">
        <v>31</v>
      </c>
      <c r="C8" s="2" t="s">
        <v>17</v>
      </c>
      <c r="D8" s="2" t="str">
        <f>IF(Cal!C20=0,":/",IF(Cal!C20&gt;0,":)",":("))</f>
        <v>:)</v>
      </c>
    </row>
    <row r="9" spans="2:7">
      <c r="B9" s="1" t="s">
        <v>32</v>
      </c>
      <c r="C9" s="2" t="s">
        <v>295</v>
      </c>
      <c r="D9" s="2" t="str">
        <f>IF(Cal!C21=0,":/",IF(Cal!C21&gt;0,":)",":("))</f>
        <v>:(</v>
      </c>
    </row>
    <row r="10" spans="2:7">
      <c r="B10" s="1" t="s">
        <v>33</v>
      </c>
      <c r="C10" s="2" t="s">
        <v>21</v>
      </c>
      <c r="D10" s="2" t="str">
        <f>IF(Cal!C22=0,":/",IF(Cal!C22&gt;0,":)",":("))</f>
        <v>:/</v>
      </c>
    </row>
    <row r="11" spans="2:7">
      <c r="B11" s="1" t="s">
        <v>34</v>
      </c>
      <c r="C11" s="2" t="s">
        <v>11</v>
      </c>
      <c r="D11" s="2" t="str">
        <f>IF(Cal!C23=0,":/",IF(Cal!C23&gt;0,":)",":("))</f>
        <v>:)</v>
      </c>
    </row>
  </sheetData>
  <phoneticPr fontId="6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57AE7C-36F7-46E7-A166-7845D8CB117E}">
          <x14:formula1>
            <xm:f>Cha!$A$1:$A$16</xm:f>
          </x14:formula1>
          <xm:sqref>C2:C11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A6BEB-CF06-48F2-A80A-087C985252FB}">
  <dimension ref="A1:T62"/>
  <sheetViews>
    <sheetView topLeftCell="A21" zoomScale="90" zoomScaleNormal="90" workbookViewId="0">
      <selection activeCell="C27" sqref="C27"/>
    </sheetView>
  </sheetViews>
  <sheetFormatPr defaultColWidth="8.73046875" defaultRowHeight="14.25"/>
  <cols>
    <col min="1" max="16384" width="8.73046875" style="6"/>
  </cols>
  <sheetData>
    <row r="1" spans="1:20" ht="14.65" thickBot="1"/>
    <row r="2" spans="1:20" ht="14.65" thickBot="1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K2" s="6" t="str">
        <f>B14</f>
        <v>Peppy</v>
      </c>
      <c r="L2" s="8" t="s">
        <v>0</v>
      </c>
      <c r="M2" s="8" t="s">
        <v>1</v>
      </c>
      <c r="N2" s="8" t="s">
        <v>2</v>
      </c>
      <c r="O2" s="8" t="s">
        <v>3</v>
      </c>
      <c r="P2" s="8" t="s">
        <v>4</v>
      </c>
      <c r="Q2" s="8" t="s">
        <v>5</v>
      </c>
      <c r="R2" s="8" t="s">
        <v>6</v>
      </c>
      <c r="S2" s="8" t="s">
        <v>7</v>
      </c>
    </row>
    <row r="3" spans="1:20" ht="14.65" thickBot="1">
      <c r="A3" s="4" t="s">
        <v>0</v>
      </c>
      <c r="B3" s="8">
        <v>3</v>
      </c>
      <c r="C3" s="8">
        <v>3</v>
      </c>
      <c r="D3" s="8">
        <v>0</v>
      </c>
      <c r="E3" s="8">
        <v>-3</v>
      </c>
      <c r="F3" s="8">
        <v>-3</v>
      </c>
      <c r="G3" s="8">
        <v>-3</v>
      </c>
      <c r="H3" s="8">
        <v>3</v>
      </c>
      <c r="I3" s="8">
        <v>3</v>
      </c>
      <c r="L3" s="8">
        <f>COUNTIF(B14:B23,L2)</f>
        <v>1</v>
      </c>
      <c r="M3" s="8">
        <f>COUNTIF(B14:B23,M8)</f>
        <v>1</v>
      </c>
      <c r="N3" s="8">
        <f t="shared" ref="N3:S3" si="0">COUNTIF($B$14:$B$23,N2)</f>
        <v>3</v>
      </c>
      <c r="O3" s="8">
        <f t="shared" si="0"/>
        <v>0</v>
      </c>
      <c r="P3" s="8">
        <f t="shared" si="0"/>
        <v>2</v>
      </c>
      <c r="Q3" s="8">
        <f t="shared" si="0"/>
        <v>1</v>
      </c>
      <c r="R3" s="8">
        <f t="shared" si="0"/>
        <v>1</v>
      </c>
      <c r="S3" s="8">
        <f t="shared" si="0"/>
        <v>1</v>
      </c>
    </row>
    <row r="4" spans="1:20" ht="14.65" thickBot="1">
      <c r="A4" s="4" t="s">
        <v>1</v>
      </c>
      <c r="B4" s="8">
        <v>3</v>
      </c>
      <c r="C4" s="8">
        <v>3</v>
      </c>
      <c r="D4" s="8">
        <v>-3</v>
      </c>
      <c r="E4" s="8">
        <v>-3</v>
      </c>
      <c r="F4" s="8">
        <v>-3</v>
      </c>
      <c r="G4" s="8">
        <v>-3</v>
      </c>
      <c r="H4" s="8">
        <v>0</v>
      </c>
      <c r="I4" s="8">
        <v>0</v>
      </c>
      <c r="L4" s="8" t="s">
        <v>0</v>
      </c>
      <c r="M4" s="8" t="s">
        <v>1</v>
      </c>
      <c r="N4" s="8" t="s">
        <v>2</v>
      </c>
      <c r="O4" s="8" t="s">
        <v>3</v>
      </c>
      <c r="P4" s="8" t="s">
        <v>4</v>
      </c>
      <c r="Q4" s="8" t="s">
        <v>5</v>
      </c>
      <c r="R4" s="8" t="s">
        <v>6</v>
      </c>
      <c r="S4" s="8" t="s">
        <v>7</v>
      </c>
    </row>
    <row r="5" spans="1:20" ht="14.65" thickBot="1">
      <c r="A5" s="4" t="s">
        <v>2</v>
      </c>
      <c r="B5" s="8">
        <v>0</v>
      </c>
      <c r="C5" s="8">
        <v>-3</v>
      </c>
      <c r="D5" s="8">
        <v>3</v>
      </c>
      <c r="E5" s="8">
        <v>3</v>
      </c>
      <c r="F5" s="8">
        <v>-3</v>
      </c>
      <c r="G5" s="8">
        <v>-3</v>
      </c>
      <c r="H5" s="8">
        <v>3</v>
      </c>
      <c r="I5" s="8">
        <v>3</v>
      </c>
      <c r="L5" s="8">
        <f>VLOOKUP(K2,$A$3:$I$10,2,FALSE)</f>
        <v>0</v>
      </c>
      <c r="M5" s="8">
        <f>VLOOKUP(K2,$A$3:$I$10,3,FALSE)</f>
        <v>-3</v>
      </c>
      <c r="N5" s="8">
        <f>VLOOKUP(K2,$A$3:$I$10,4,FALSE)</f>
        <v>3</v>
      </c>
      <c r="O5" s="8">
        <f>VLOOKUP(K2,$A$3:$I$10,5,FALSE)</f>
        <v>3</v>
      </c>
      <c r="P5" s="8">
        <f>VLOOKUP(K2,$A$3:$I$10,6,FALSE)</f>
        <v>-3</v>
      </c>
      <c r="Q5" s="8">
        <f>VLOOKUP(K2,$A$3:$I$10,7,FALSE)</f>
        <v>-3</v>
      </c>
      <c r="R5" s="8">
        <f>VLOOKUP(K2,$A$3:$I$10,8,FALSE)</f>
        <v>3</v>
      </c>
      <c r="S5" s="8">
        <f>VLOOKUP(K2,$A$3:$I$10,9,FALSE)</f>
        <v>3</v>
      </c>
    </row>
    <row r="6" spans="1:20" ht="14.65" thickBot="1">
      <c r="A6" s="4" t="s">
        <v>3</v>
      </c>
      <c r="B6" s="8">
        <v>-3</v>
      </c>
      <c r="C6" s="8">
        <v>-3</v>
      </c>
      <c r="D6" s="8">
        <v>3</v>
      </c>
      <c r="E6" s="8">
        <v>3</v>
      </c>
      <c r="F6" s="8">
        <v>-3</v>
      </c>
      <c r="G6" s="8">
        <v>0</v>
      </c>
      <c r="H6" s="8">
        <v>0</v>
      </c>
      <c r="I6" s="8">
        <v>0</v>
      </c>
      <c r="L6" s="9">
        <f>L3*L5</f>
        <v>0</v>
      </c>
      <c r="M6" s="9">
        <f t="shared" ref="M6:S6" si="1">M3*M5</f>
        <v>-3</v>
      </c>
      <c r="N6" s="9">
        <f t="shared" si="1"/>
        <v>9</v>
      </c>
      <c r="O6" s="9">
        <f t="shared" si="1"/>
        <v>0</v>
      </c>
      <c r="P6" s="9">
        <f t="shared" si="1"/>
        <v>-6</v>
      </c>
      <c r="Q6" s="9">
        <f t="shared" si="1"/>
        <v>-3</v>
      </c>
      <c r="R6" s="9">
        <f t="shared" si="1"/>
        <v>3</v>
      </c>
      <c r="S6" s="9">
        <f t="shared" si="1"/>
        <v>3</v>
      </c>
      <c r="T6" s="9">
        <f>SUM(L6:S6,-3)</f>
        <v>0</v>
      </c>
    </row>
    <row r="7" spans="1:20" ht="14.65" thickBot="1">
      <c r="A7" s="4" t="s">
        <v>4</v>
      </c>
      <c r="B7" s="8">
        <v>-3</v>
      </c>
      <c r="C7" s="8">
        <v>-3</v>
      </c>
      <c r="D7" s="8">
        <v>0</v>
      </c>
      <c r="E7" s="8">
        <v>-3</v>
      </c>
      <c r="F7" s="8">
        <v>3</v>
      </c>
      <c r="G7" s="8">
        <v>3</v>
      </c>
      <c r="H7" s="8">
        <v>3</v>
      </c>
      <c r="I7" s="8">
        <v>3</v>
      </c>
    </row>
    <row r="8" spans="1:20" ht="14.65" thickBot="1">
      <c r="A8" s="4" t="s">
        <v>5</v>
      </c>
      <c r="B8" s="8">
        <v>-3</v>
      </c>
      <c r="C8" s="8">
        <v>-3</v>
      </c>
      <c r="D8" s="8">
        <v>-3</v>
      </c>
      <c r="E8" s="8">
        <v>0</v>
      </c>
      <c r="F8" s="8">
        <v>3</v>
      </c>
      <c r="G8" s="8">
        <v>3</v>
      </c>
      <c r="H8" s="8">
        <v>-3</v>
      </c>
      <c r="I8" s="8">
        <v>0</v>
      </c>
      <c r="K8" s="6" t="str">
        <f>B15</f>
        <v>Snooty</v>
      </c>
      <c r="L8" s="8" t="s">
        <v>0</v>
      </c>
      <c r="M8" s="8" t="s">
        <v>1</v>
      </c>
      <c r="N8" s="8" t="s">
        <v>2</v>
      </c>
      <c r="O8" s="8" t="s">
        <v>3</v>
      </c>
      <c r="P8" s="8" t="s">
        <v>4</v>
      </c>
      <c r="Q8" s="8" t="s">
        <v>5</v>
      </c>
      <c r="R8" s="8" t="s">
        <v>6</v>
      </c>
      <c r="S8" s="8" t="s">
        <v>7</v>
      </c>
    </row>
    <row r="9" spans="1:20" ht="14.65" thickBot="1">
      <c r="A9" s="4" t="s">
        <v>6</v>
      </c>
      <c r="B9" s="8">
        <v>3</v>
      </c>
      <c r="C9" s="8">
        <v>0</v>
      </c>
      <c r="D9" s="8">
        <v>3</v>
      </c>
      <c r="E9" s="8">
        <v>0</v>
      </c>
      <c r="F9" s="8">
        <v>3</v>
      </c>
      <c r="G9" s="8">
        <v>-3</v>
      </c>
      <c r="H9" s="8">
        <v>3</v>
      </c>
      <c r="I9" s="8">
        <v>-3</v>
      </c>
      <c r="L9" s="8">
        <f>COUNTIF($B$14:$B$23,L8)</f>
        <v>1</v>
      </c>
      <c r="M9" s="8">
        <f>COUNTIF($B$14:$B$23,M8)</f>
        <v>1</v>
      </c>
      <c r="N9" s="8">
        <f t="shared" ref="N9" si="2">COUNTIF($B$14:$B$23,N8)</f>
        <v>3</v>
      </c>
      <c r="O9" s="8">
        <f>COUNTIF($B$14:$B$23,O8)</f>
        <v>0</v>
      </c>
      <c r="P9" s="8">
        <f t="shared" ref="P9" si="3">COUNTIF($B$14:$B$23,P8)</f>
        <v>2</v>
      </c>
      <c r="Q9" s="8">
        <f t="shared" ref="Q9" si="4">COUNTIF($B$14:$B$23,Q8)</f>
        <v>1</v>
      </c>
      <c r="R9" s="8">
        <f t="shared" ref="R9" si="5">COUNTIF($B$14:$B$23,R8)</f>
        <v>1</v>
      </c>
      <c r="S9" s="8">
        <f t="shared" ref="S9" si="6">COUNTIF($B$14:$B$23,S8)</f>
        <v>1</v>
      </c>
    </row>
    <row r="10" spans="1:20" ht="14.65" thickBot="1">
      <c r="A10" s="4" t="s">
        <v>7</v>
      </c>
      <c r="B10" s="8">
        <v>0</v>
      </c>
      <c r="C10" s="8">
        <v>0</v>
      </c>
      <c r="D10" s="8">
        <v>3</v>
      </c>
      <c r="E10" s="8">
        <v>0</v>
      </c>
      <c r="F10" s="8">
        <v>3</v>
      </c>
      <c r="G10" s="8">
        <v>0</v>
      </c>
      <c r="H10" s="8">
        <v>-3</v>
      </c>
      <c r="I10" s="8">
        <v>3</v>
      </c>
      <c r="L10" s="8" t="s">
        <v>0</v>
      </c>
      <c r="M10" s="8" t="s">
        <v>1</v>
      </c>
      <c r="N10" s="8" t="s">
        <v>2</v>
      </c>
      <c r="O10" s="8" t="s">
        <v>3</v>
      </c>
      <c r="P10" s="8" t="s">
        <v>4</v>
      </c>
      <c r="Q10" s="8" t="s">
        <v>5</v>
      </c>
      <c r="R10" s="8" t="s">
        <v>6</v>
      </c>
      <c r="S10" s="8" t="s">
        <v>7</v>
      </c>
    </row>
    <row r="11" spans="1:20" ht="14.65" thickBot="1">
      <c r="L11" s="8">
        <f>VLOOKUP(K8,$A$3:$I$10,2,FALSE)</f>
        <v>-3</v>
      </c>
      <c r="M11" s="8">
        <f>VLOOKUP(K8,$A$3:$I$10,3,FALSE)</f>
        <v>-3</v>
      </c>
      <c r="N11" s="8">
        <f>VLOOKUP(K8,$A$3:$I$10,4,FALSE)</f>
        <v>0</v>
      </c>
      <c r="O11" s="8">
        <f>VLOOKUP(K8,$A$3:$I$10,5,FALSE)</f>
        <v>-3</v>
      </c>
      <c r="P11" s="8">
        <f>VLOOKUP(K8,$A$3:$I$10,6,FALSE)</f>
        <v>3</v>
      </c>
      <c r="Q11" s="8">
        <f>VLOOKUP(K8,$A$3:$I$10,7,FALSE)</f>
        <v>3</v>
      </c>
      <c r="R11" s="8">
        <f>VLOOKUP(K8,$A$3:$I$10,8,FALSE)</f>
        <v>3</v>
      </c>
      <c r="S11" s="8">
        <f>VLOOKUP(K8,$A$3:$I$10,9,FALSE)</f>
        <v>3</v>
      </c>
    </row>
    <row r="12" spans="1:20">
      <c r="L12" s="9">
        <f>L9*L11</f>
        <v>-3</v>
      </c>
      <c r="M12" s="9">
        <f t="shared" ref="M12" si="7">M9*M11</f>
        <v>-3</v>
      </c>
      <c r="N12" s="9">
        <f t="shared" ref="N12" si="8">N9*N11</f>
        <v>0</v>
      </c>
      <c r="O12" s="9">
        <f t="shared" ref="O12" si="9">O9*O11</f>
        <v>0</v>
      </c>
      <c r="P12" s="9">
        <f t="shared" ref="P12" si="10">P9*P11</f>
        <v>6</v>
      </c>
      <c r="Q12" s="9">
        <f t="shared" ref="Q12" si="11">Q9*Q11</f>
        <v>3</v>
      </c>
      <c r="R12" s="9">
        <f t="shared" ref="R12" si="12">R9*R11</f>
        <v>3</v>
      </c>
      <c r="S12" s="9">
        <f t="shared" ref="S12" si="13">S9*S11</f>
        <v>3</v>
      </c>
      <c r="T12" s="9">
        <f>SUM(L12:S12,-3)</f>
        <v>6</v>
      </c>
    </row>
    <row r="13" spans="1:20" ht="14.65" thickBot="1"/>
    <row r="14" spans="1:20" ht="14.65" thickBot="1">
      <c r="A14" s="10" t="str">
        <f>Interface!C2</f>
        <v>Nibbles</v>
      </c>
      <c r="B14" s="10" t="str">
        <f>VLOOKUP(A14,Cha!A:D,4,FALSE)</f>
        <v>Peppy</v>
      </c>
      <c r="C14" s="12">
        <f>T6</f>
        <v>0</v>
      </c>
      <c r="D14" s="10" t="str">
        <f>VLOOKUP(A14,Cha!A:D,2,FALSE)</f>
        <v>Squirrel</v>
      </c>
      <c r="K14" s="6" t="str">
        <f>B16</f>
        <v>Uchi</v>
      </c>
      <c r="L14" s="8" t="s">
        <v>0</v>
      </c>
      <c r="M14" s="8" t="s">
        <v>1</v>
      </c>
      <c r="N14" s="8" t="s">
        <v>2</v>
      </c>
      <c r="O14" s="8" t="s">
        <v>3</v>
      </c>
      <c r="P14" s="8" t="s">
        <v>4</v>
      </c>
      <c r="Q14" s="8" t="s">
        <v>5</v>
      </c>
      <c r="R14" s="8" t="s">
        <v>6</v>
      </c>
      <c r="S14" s="8" t="s">
        <v>7</v>
      </c>
    </row>
    <row r="15" spans="1:20" ht="14.65" thickBot="1">
      <c r="A15" s="10" t="str">
        <f>Interface!C3</f>
        <v>Ankha</v>
      </c>
      <c r="B15" s="10" t="str">
        <f>VLOOKUP(A15,Cha!A:D,4,FALSE)</f>
        <v>Snooty</v>
      </c>
      <c r="C15" s="12">
        <f>T12</f>
        <v>6</v>
      </c>
      <c r="D15" s="10" t="str">
        <f>VLOOKUP(A15,Cha!A:D,2,FALSE)</f>
        <v>Cat</v>
      </c>
      <c r="L15" s="8">
        <f>COUNTIF($B$14:$B$23,L14)</f>
        <v>1</v>
      </c>
      <c r="M15" s="8">
        <f t="shared" ref="M15" si="14">COUNTIF($B$14:$B$23,M14)</f>
        <v>1</v>
      </c>
      <c r="N15" s="8">
        <f t="shared" ref="N15" si="15">COUNTIF($B$14:$B$23,N14)</f>
        <v>3</v>
      </c>
      <c r="O15" s="8">
        <f>COUNTIF($B$14:$B$23,O14)</f>
        <v>0</v>
      </c>
      <c r="P15" s="8">
        <f t="shared" ref="P15" si="16">COUNTIF($B$14:$B$23,P14)</f>
        <v>2</v>
      </c>
      <c r="Q15" s="8">
        <f t="shared" ref="Q15" si="17">COUNTIF($B$14:$B$23,Q14)</f>
        <v>1</v>
      </c>
      <c r="R15" s="8">
        <f t="shared" ref="R15" si="18">COUNTIF($B$14:$B$23,R14)</f>
        <v>1</v>
      </c>
      <c r="S15" s="8">
        <f t="shared" ref="S15" si="19">COUNTIF($B$14:$B$23,S14)</f>
        <v>1</v>
      </c>
    </row>
    <row r="16" spans="1:20" ht="14.65" thickBot="1">
      <c r="A16" s="10" t="str">
        <f>Interface!C4</f>
        <v>Mira</v>
      </c>
      <c r="B16" s="10" t="str">
        <f>VLOOKUP(A16,Cha!A:D,4,FALSE)</f>
        <v>Uchi</v>
      </c>
      <c r="C16" s="12">
        <f>T18</f>
        <v>12</v>
      </c>
      <c r="D16" s="10" t="str">
        <f>VLOOKUP(A16,Cha!A:D,2,FALSE)</f>
        <v>Rabbit</v>
      </c>
      <c r="L16" s="8" t="s">
        <v>0</v>
      </c>
      <c r="M16" s="8" t="s">
        <v>1</v>
      </c>
      <c r="N16" s="8" t="s">
        <v>2</v>
      </c>
      <c r="O16" s="8" t="s">
        <v>3</v>
      </c>
      <c r="P16" s="8" t="s">
        <v>4</v>
      </c>
      <c r="Q16" s="8" t="s">
        <v>5</v>
      </c>
      <c r="R16" s="8" t="s">
        <v>6</v>
      </c>
      <c r="S16" s="8" t="s">
        <v>7</v>
      </c>
    </row>
    <row r="17" spans="1:20" ht="14.65" thickBot="1">
      <c r="A17" s="10" t="str">
        <f>Interface!C5</f>
        <v>Felicity</v>
      </c>
      <c r="B17" s="10" t="str">
        <f>VLOOKUP(A17,Cha!A:D,4,FALSE)</f>
        <v>Peppy</v>
      </c>
      <c r="C17" s="12">
        <f>T24</f>
        <v>0</v>
      </c>
      <c r="D17" s="10" t="str">
        <f>VLOOKUP(A17,Cha!A:D,2,FALSE)</f>
        <v>Cat</v>
      </c>
      <c r="L17" s="8">
        <f>VLOOKUP(K14,$A$3:$I$10,2,FALSE)</f>
        <v>0</v>
      </c>
      <c r="M17" s="8">
        <f>VLOOKUP(K14,$A$3:$I$10,3,FALSE)</f>
        <v>0</v>
      </c>
      <c r="N17" s="8">
        <f>VLOOKUP(K14,$A$3:$I$10,4,FALSE)</f>
        <v>3</v>
      </c>
      <c r="O17" s="8">
        <f>VLOOKUP(K14,$A$3:$I$10,5,FALSE)</f>
        <v>0</v>
      </c>
      <c r="P17" s="8">
        <f>VLOOKUP(K14,$A$3:$I$10,6,FALSE)</f>
        <v>3</v>
      </c>
      <c r="Q17" s="8">
        <f>VLOOKUP(K14,$A$3:$I$10,7,FALSE)</f>
        <v>0</v>
      </c>
      <c r="R17" s="8">
        <f>VLOOKUP(K14,$A$3:$I$10,8,FALSE)</f>
        <v>-3</v>
      </c>
      <c r="S17" s="8">
        <f>VLOOKUP(K14,$A$3:$I$10,9,FALSE)</f>
        <v>3</v>
      </c>
    </row>
    <row r="18" spans="1:20">
      <c r="A18" s="10" t="str">
        <f>Interface!C6</f>
        <v>Ruby</v>
      </c>
      <c r="B18" s="10" t="str">
        <f>VLOOKUP(A18,Cha!A:D,4,FALSE)</f>
        <v>Peppy</v>
      </c>
      <c r="C18" s="12">
        <f>T30</f>
        <v>0</v>
      </c>
      <c r="D18" s="10" t="str">
        <f>VLOOKUP(A18,Cha!A:D,2,FALSE)</f>
        <v>Rabbit</v>
      </c>
      <c r="L18" s="9">
        <f>L15*L17</f>
        <v>0</v>
      </c>
      <c r="M18" s="9">
        <f t="shared" ref="M18" si="20">M15*M17</f>
        <v>0</v>
      </c>
      <c r="N18" s="9">
        <f t="shared" ref="N18" si="21">N15*N17</f>
        <v>9</v>
      </c>
      <c r="O18" s="9">
        <f t="shared" ref="O18" si="22">O15*O17</f>
        <v>0</v>
      </c>
      <c r="P18" s="9">
        <f t="shared" ref="P18" si="23">P15*P17</f>
        <v>6</v>
      </c>
      <c r="Q18" s="9">
        <f t="shared" ref="Q18" si="24">Q15*Q17</f>
        <v>0</v>
      </c>
      <c r="R18" s="9">
        <f t="shared" ref="R18" si="25">R15*R17</f>
        <v>-3</v>
      </c>
      <c r="S18" s="9">
        <f t="shared" ref="S18" si="26">S15*S17</f>
        <v>3</v>
      </c>
      <c r="T18" s="9">
        <f>SUM(L18:S18,-3)</f>
        <v>12</v>
      </c>
    </row>
    <row r="19" spans="1:20" ht="14.65" thickBot="1">
      <c r="A19" s="10" t="str">
        <f>Interface!C7</f>
        <v>Static</v>
      </c>
      <c r="B19" s="10" t="str">
        <f>VLOOKUP(A19,Cha!A:D,4,FALSE)</f>
        <v>Cranky</v>
      </c>
      <c r="C19" s="12">
        <f>T36</f>
        <v>-12</v>
      </c>
      <c r="D19" s="10" t="str">
        <f>VLOOKUP(A19,Cha!A:D,2,FALSE)</f>
        <v>Squirrel</v>
      </c>
    </row>
    <row r="20" spans="1:20" ht="14.65" thickBot="1">
      <c r="A20" s="10" t="str">
        <f>Interface!C8</f>
        <v>Kitty</v>
      </c>
      <c r="B20" s="10" t="str">
        <f>VLOOKUP(A20,Cha!A:D,4,FALSE)</f>
        <v>Snooty</v>
      </c>
      <c r="C20" s="12">
        <f>T42</f>
        <v>6</v>
      </c>
      <c r="D20" s="10" t="str">
        <f>VLOOKUP(A20,Cha!A:D,2,FALSE)</f>
        <v>Cat</v>
      </c>
      <c r="K20" s="6" t="str">
        <f>B17</f>
        <v>Peppy</v>
      </c>
      <c r="L20" s="8" t="s">
        <v>0</v>
      </c>
      <c r="M20" s="8" t="s">
        <v>1</v>
      </c>
      <c r="N20" s="8" t="s">
        <v>2</v>
      </c>
      <c r="O20" s="8" t="s">
        <v>3</v>
      </c>
      <c r="P20" s="8" t="s">
        <v>4</v>
      </c>
      <c r="Q20" s="8" t="s">
        <v>5</v>
      </c>
      <c r="R20" s="8" t="s">
        <v>6</v>
      </c>
      <c r="S20" s="8" t="s">
        <v>7</v>
      </c>
    </row>
    <row r="21" spans="1:20" ht="14.65" thickBot="1">
      <c r="A21" s="10" t="str">
        <f>Interface!C9</f>
        <v>Clay</v>
      </c>
      <c r="B21" s="10" t="str">
        <f>VLOOKUP(A21,Cha!A:D,4,FALSE)</f>
        <v>Lazy</v>
      </c>
      <c r="C21" s="12">
        <f>T48</f>
        <v>-15</v>
      </c>
      <c r="D21" s="10" t="str">
        <f>VLOOKUP(A21,Cha!A:D,2,FALSE)</f>
        <v>Hamster</v>
      </c>
      <c r="L21" s="8">
        <f>COUNTIF($B$14:$B$23,L20)</f>
        <v>1</v>
      </c>
      <c r="M21" s="8">
        <f t="shared" ref="M21" si="27">COUNTIF($B$14:$B$23,M20)</f>
        <v>1</v>
      </c>
      <c r="N21" s="8">
        <f t="shared" ref="N21" si="28">COUNTIF($B$14:$B$23,N20)</f>
        <v>3</v>
      </c>
      <c r="O21" s="8">
        <f t="shared" ref="O21" si="29">COUNTIF($B$14:$B$23,O20)</f>
        <v>0</v>
      </c>
      <c r="P21" s="8">
        <f t="shared" ref="P21" si="30">COUNTIF($B$14:$B$23,P20)</f>
        <v>2</v>
      </c>
      <c r="Q21" s="8">
        <f t="shared" ref="Q21" si="31">COUNTIF($B$14:$B$23,Q20)</f>
        <v>1</v>
      </c>
      <c r="R21" s="8">
        <f t="shared" ref="R21" si="32">COUNTIF($B$14:$B$23,R20)</f>
        <v>1</v>
      </c>
      <c r="S21" s="8">
        <f t="shared" ref="S21" si="33">COUNTIF($B$14:$B$23,S20)</f>
        <v>1</v>
      </c>
    </row>
    <row r="22" spans="1:20" ht="14.65" thickBot="1">
      <c r="A22" s="10" t="str">
        <f>Interface!C10</f>
        <v>Fauna</v>
      </c>
      <c r="B22" s="10" t="str">
        <f>VLOOKUP(A22,Cha!A:D,4,FALSE)</f>
        <v>Normal</v>
      </c>
      <c r="C22" s="12">
        <f>T54</f>
        <v>0</v>
      </c>
      <c r="D22" s="10" t="str">
        <f>VLOOKUP(A22,Cha!A:D,2,FALSE)</f>
        <v>Deer</v>
      </c>
      <c r="L22" s="8" t="s">
        <v>0</v>
      </c>
      <c r="M22" s="8" t="s">
        <v>1</v>
      </c>
      <c r="N22" s="8" t="s">
        <v>2</v>
      </c>
      <c r="O22" s="8" t="s">
        <v>3</v>
      </c>
      <c r="P22" s="8" t="s">
        <v>4</v>
      </c>
      <c r="Q22" s="8" t="s">
        <v>5</v>
      </c>
      <c r="R22" s="8" t="s">
        <v>6</v>
      </c>
      <c r="S22" s="8" t="s">
        <v>7</v>
      </c>
    </row>
    <row r="23" spans="1:20" ht="14.65" thickBot="1">
      <c r="A23" s="10" t="str">
        <f>Interface!C11</f>
        <v>Marshal</v>
      </c>
      <c r="B23" s="10" t="str">
        <f>VLOOKUP(A23,Cha!A:D,4,FALSE)</f>
        <v>Smug</v>
      </c>
      <c r="C23" s="12">
        <f>T60</f>
        <v>12</v>
      </c>
      <c r="D23" s="10" t="str">
        <f>VLOOKUP(A23,Cha!A:D,2,FALSE)</f>
        <v>Squirrel</v>
      </c>
      <c r="L23" s="8">
        <f>VLOOKUP(K20,$A$3:$I$10,2,FALSE)</f>
        <v>0</v>
      </c>
      <c r="M23" s="8">
        <f>VLOOKUP(K20,$A$3:$I$10,3,FALSE)</f>
        <v>-3</v>
      </c>
      <c r="N23" s="8">
        <f>VLOOKUP(K20,$A$3:$I$10,4,FALSE)</f>
        <v>3</v>
      </c>
      <c r="O23" s="8">
        <f>VLOOKUP(K20,$A$3:$I$10,5,FALSE)</f>
        <v>3</v>
      </c>
      <c r="P23" s="8">
        <f>VLOOKUP(K20,$A$3:$I$10,6,FALSE)</f>
        <v>-3</v>
      </c>
      <c r="Q23" s="8">
        <f>VLOOKUP(K20,$A$3:$I$10,7,FALSE)</f>
        <v>-3</v>
      </c>
      <c r="R23" s="8">
        <f>VLOOKUP(K20,$A$3:$I$10,8,FALSE)</f>
        <v>3</v>
      </c>
      <c r="S23" s="8">
        <f>VLOOKUP(K20,$A$3:$I$10,9,FALSE)</f>
        <v>3</v>
      </c>
    </row>
    <row r="24" spans="1:20">
      <c r="A24" s="14">
        <v>3</v>
      </c>
      <c r="B24" s="14"/>
      <c r="C24" s="14">
        <v>-3</v>
      </c>
      <c r="D24" s="13"/>
      <c r="E24" s="5"/>
      <c r="F24" s="43"/>
      <c r="G24" s="43"/>
      <c r="H24" s="43"/>
      <c r="L24" s="9">
        <f t="shared" ref="L24:S24" si="34">L21*L23</f>
        <v>0</v>
      </c>
      <c r="M24" s="9">
        <f t="shared" si="34"/>
        <v>-3</v>
      </c>
      <c r="N24" s="9">
        <f t="shared" si="34"/>
        <v>9</v>
      </c>
      <c r="O24" s="9">
        <f t="shared" si="34"/>
        <v>0</v>
      </c>
      <c r="P24" s="9">
        <f t="shared" si="34"/>
        <v>-6</v>
      </c>
      <c r="Q24" s="9">
        <f t="shared" si="34"/>
        <v>-3</v>
      </c>
      <c r="R24" s="9">
        <f t="shared" si="34"/>
        <v>3</v>
      </c>
      <c r="S24" s="9">
        <f t="shared" si="34"/>
        <v>3</v>
      </c>
      <c r="T24" s="9">
        <f>SUM(L24:S24,-3)</f>
        <v>0</v>
      </c>
    </row>
    <row r="25" spans="1:20" ht="14.65" thickBot="1">
      <c r="A25" s="15" t="s">
        <v>52</v>
      </c>
      <c r="B25" s="15">
        <f>COUNTIF(D14:D23,A25)</f>
        <v>0</v>
      </c>
      <c r="C25" s="15" t="s">
        <v>16</v>
      </c>
      <c r="D25" s="15">
        <f>COUNTIF(D14:D23,C25)</f>
        <v>3</v>
      </c>
    </row>
    <row r="26" spans="1:20" ht="14.65" thickBot="1">
      <c r="A26" s="15" t="s">
        <v>53</v>
      </c>
      <c r="B26" s="15">
        <f t="shared" ref="B26" si="35">COUNTIF(D15:D24,A26)</f>
        <v>0</v>
      </c>
      <c r="C26" s="15" t="s">
        <v>63</v>
      </c>
      <c r="D26" s="15">
        <f t="shared" ref="D26" si="36">COUNTIF(D15:D24,C26)</f>
        <v>0</v>
      </c>
      <c r="K26" s="6" t="str">
        <f>B18</f>
        <v>Peppy</v>
      </c>
      <c r="L26" s="8" t="s">
        <v>0</v>
      </c>
      <c r="M26" s="8" t="s">
        <v>1</v>
      </c>
      <c r="N26" s="8" t="s">
        <v>2</v>
      </c>
      <c r="O26" s="8" t="s">
        <v>3</v>
      </c>
      <c r="P26" s="8" t="s">
        <v>4</v>
      </c>
      <c r="Q26" s="8" t="s">
        <v>5</v>
      </c>
      <c r="R26" s="8" t="s">
        <v>6</v>
      </c>
      <c r="S26" s="8" t="s">
        <v>7</v>
      </c>
    </row>
    <row r="27" spans="1:20" ht="14.65" thickBot="1">
      <c r="A27" s="15"/>
      <c r="B27" s="15" t="str">
        <f>IF(B25=B26,"")</f>
        <v/>
      </c>
      <c r="C27" s="15"/>
      <c r="D27" s="15"/>
      <c r="L27" s="8">
        <f>COUNTIF($B$14:$B$23,L26)</f>
        <v>1</v>
      </c>
      <c r="M27" s="8">
        <f t="shared" ref="M27" si="37">COUNTIF($B$14:$B$23,M26)</f>
        <v>1</v>
      </c>
      <c r="N27" s="8">
        <f t="shared" ref="N27" si="38">COUNTIF($B$14:$B$23,N26)</f>
        <v>3</v>
      </c>
      <c r="O27" s="8">
        <f>COUNTIF($B$14:$B$23,O26)</f>
        <v>0</v>
      </c>
      <c r="P27" s="8">
        <f t="shared" ref="P27" si="39">COUNTIF($B$14:$B$23,P26)</f>
        <v>2</v>
      </c>
      <c r="Q27" s="8">
        <f t="shared" ref="Q27" si="40">COUNTIF($B$14:$B$23,Q26)</f>
        <v>1</v>
      </c>
      <c r="R27" s="8">
        <f t="shared" ref="R27" si="41">COUNTIF($B$14:$B$23,R26)</f>
        <v>1</v>
      </c>
      <c r="S27" s="8">
        <f t="shared" ref="S27" si="42">COUNTIF($B$14:$B$23,S26)</f>
        <v>1</v>
      </c>
    </row>
    <row r="28" spans="1:20" ht="14.65" thickBot="1">
      <c r="A28" s="15" t="s">
        <v>54</v>
      </c>
      <c r="B28" s="15">
        <f>COUNTIF(D16:D25,A28)</f>
        <v>0</v>
      </c>
      <c r="C28" s="15" t="s">
        <v>16</v>
      </c>
      <c r="D28" s="15">
        <f>COUNTIF(D16:D25,C28)</f>
        <v>2</v>
      </c>
      <c r="L28" s="8" t="s">
        <v>0</v>
      </c>
      <c r="M28" s="8" t="s">
        <v>1</v>
      </c>
      <c r="N28" s="8" t="s">
        <v>2</v>
      </c>
      <c r="O28" s="8" t="s">
        <v>3</v>
      </c>
      <c r="P28" s="8" t="s">
        <v>4</v>
      </c>
      <c r="Q28" s="8" t="s">
        <v>5</v>
      </c>
      <c r="R28" s="8" t="s">
        <v>6</v>
      </c>
      <c r="S28" s="8" t="s">
        <v>7</v>
      </c>
    </row>
    <row r="29" spans="1:20" ht="14.65" thickBot="1">
      <c r="A29" s="15" t="s">
        <v>55</v>
      </c>
      <c r="B29" s="15">
        <f>COUNTIF(D17:D26,A29)</f>
        <v>0</v>
      </c>
      <c r="C29" s="15" t="s">
        <v>64</v>
      </c>
      <c r="D29" s="15">
        <f>COUNTIF(D17:D26,C29)</f>
        <v>1</v>
      </c>
      <c r="L29" s="8">
        <f>VLOOKUP(K26,$A$3:$I$10,2,FALSE)</f>
        <v>0</v>
      </c>
      <c r="M29" s="8">
        <f>VLOOKUP(K26,$A$3:$I$10,3,FALSE)</f>
        <v>-3</v>
      </c>
      <c r="N29" s="8">
        <f>VLOOKUP(K26,$A$3:$I$10,4,FALSE)</f>
        <v>3</v>
      </c>
      <c r="O29" s="8">
        <f>VLOOKUP(K26,$A$3:$I$10,5,FALSE)</f>
        <v>3</v>
      </c>
      <c r="P29" s="8">
        <f>VLOOKUP(K26,$A$3:$I$10,6,FALSE)</f>
        <v>-3</v>
      </c>
      <c r="Q29" s="8">
        <f>VLOOKUP(K26,$A$3:$I$10,7,FALSE)</f>
        <v>-3</v>
      </c>
      <c r="R29" s="8">
        <f>VLOOKUP(K26,$A$3:$I$10,8,FALSE)</f>
        <v>3</v>
      </c>
      <c r="S29" s="8">
        <f>VLOOKUP(K26,$A$3:$I$10,9,FALSE)</f>
        <v>3</v>
      </c>
    </row>
    <row r="30" spans="1:20">
      <c r="A30" s="15"/>
      <c r="B30" s="15"/>
      <c r="C30" s="15"/>
      <c r="D30" s="15"/>
      <c r="L30" s="9">
        <f>L27*L29</f>
        <v>0</v>
      </c>
      <c r="M30" s="9">
        <f t="shared" ref="M30" si="43">M27*M29</f>
        <v>-3</v>
      </c>
      <c r="N30" s="9">
        <f t="shared" ref="N30" si="44">N27*N29</f>
        <v>9</v>
      </c>
      <c r="O30" s="9">
        <f t="shared" ref="O30" si="45">O27*O29</f>
        <v>0</v>
      </c>
      <c r="P30" s="9">
        <f t="shared" ref="P30" si="46">P27*P29</f>
        <v>-6</v>
      </c>
      <c r="Q30" s="9">
        <f t="shared" ref="Q30" si="47">Q27*Q29</f>
        <v>-3</v>
      </c>
      <c r="R30" s="9">
        <f t="shared" ref="R30" si="48">R27*R29</f>
        <v>3</v>
      </c>
      <c r="S30" s="9">
        <f t="shared" ref="S30" si="49">S27*S29</f>
        <v>3</v>
      </c>
      <c r="T30" s="9">
        <f>SUM(L30:S30,-3)</f>
        <v>0</v>
      </c>
    </row>
    <row r="31" spans="1:20" ht="14.65" thickBot="1">
      <c r="A31" s="15" t="s">
        <v>16</v>
      </c>
      <c r="B31" s="15">
        <f>COUNTIF(D18:D28,A31)</f>
        <v>1</v>
      </c>
      <c r="C31" s="15" t="s">
        <v>57</v>
      </c>
      <c r="D31" s="15">
        <f>COUNTIF(D18:D28,C31)</f>
        <v>0</v>
      </c>
    </row>
    <row r="32" spans="1:20" ht="14.65" thickBot="1">
      <c r="A32" s="15" t="s">
        <v>56</v>
      </c>
      <c r="B32" s="15">
        <f>COUNTIF(D19:D29,A32)</f>
        <v>0</v>
      </c>
      <c r="C32" s="15" t="s">
        <v>65</v>
      </c>
      <c r="D32" s="15">
        <f>COUNTIF(D19:D29,C32)</f>
        <v>0</v>
      </c>
      <c r="K32" s="6" t="str">
        <f>B19</f>
        <v>Cranky</v>
      </c>
      <c r="L32" s="8" t="s">
        <v>0</v>
      </c>
      <c r="M32" s="8" t="s">
        <v>1</v>
      </c>
      <c r="N32" s="8" t="s">
        <v>2</v>
      </c>
      <c r="O32" s="8" t="s">
        <v>3</v>
      </c>
      <c r="P32" s="8" t="s">
        <v>4</v>
      </c>
      <c r="Q32" s="8" t="s">
        <v>5</v>
      </c>
      <c r="R32" s="8" t="s">
        <v>6</v>
      </c>
      <c r="S32" s="8" t="s">
        <v>7</v>
      </c>
    </row>
    <row r="33" spans="1:20" ht="14.65" thickBot="1">
      <c r="A33" s="15"/>
      <c r="B33" s="15"/>
      <c r="C33" s="15"/>
      <c r="D33" s="15"/>
      <c r="L33" s="8">
        <f>COUNTIF($B$14:$B$23,L32)</f>
        <v>1</v>
      </c>
      <c r="M33" s="8">
        <f t="shared" ref="M33" si="50">COUNTIF($B$14:$B$23,M32)</f>
        <v>1</v>
      </c>
      <c r="N33" s="8">
        <f t="shared" ref="N33" si="51">COUNTIF($B$14:$B$23,N32)</f>
        <v>3</v>
      </c>
      <c r="O33" s="8">
        <f>COUNTIF($B$14:$B$23,O32)</f>
        <v>0</v>
      </c>
      <c r="P33" s="8">
        <f t="shared" ref="P33" si="52">COUNTIF($B$14:$B$23,P32)</f>
        <v>2</v>
      </c>
      <c r="Q33" s="8">
        <f t="shared" ref="Q33" si="53">COUNTIF($B$14:$B$23,Q32)</f>
        <v>1</v>
      </c>
      <c r="R33" s="8">
        <f t="shared" ref="R33" si="54">COUNTIF($B$14:$B$23,R32)</f>
        <v>1</v>
      </c>
      <c r="S33" s="8">
        <f t="shared" ref="S33" si="55">COUNTIF($B$14:$B$23,S32)</f>
        <v>1</v>
      </c>
    </row>
    <row r="34" spans="1:20" ht="14.65" thickBot="1">
      <c r="A34" s="15" t="s">
        <v>57</v>
      </c>
      <c r="B34" s="15">
        <f>COUNTIF(D20:D31,A34)</f>
        <v>0</v>
      </c>
      <c r="C34" s="15" t="s">
        <v>57</v>
      </c>
      <c r="D34" s="15">
        <f>COUNTIF(D20:D31,C34)</f>
        <v>0</v>
      </c>
      <c r="L34" s="8" t="s">
        <v>0</v>
      </c>
      <c r="M34" s="8" t="s">
        <v>1</v>
      </c>
      <c r="N34" s="8" t="s">
        <v>2</v>
      </c>
      <c r="O34" s="8" t="s">
        <v>3</v>
      </c>
      <c r="P34" s="8" t="s">
        <v>4</v>
      </c>
      <c r="Q34" s="8" t="s">
        <v>5</v>
      </c>
      <c r="R34" s="8" t="s">
        <v>6</v>
      </c>
      <c r="S34" s="8" t="s">
        <v>7</v>
      </c>
    </row>
    <row r="35" spans="1:20" ht="14.65" thickBot="1">
      <c r="A35" s="15" t="s">
        <v>58</v>
      </c>
      <c r="B35" s="15">
        <f>COUNTIF(D21:D32,A35)</f>
        <v>0</v>
      </c>
      <c r="C35" s="15" t="s">
        <v>66</v>
      </c>
      <c r="D35" s="15">
        <f>COUNTIF(D21:D32,C35)</f>
        <v>0</v>
      </c>
      <c r="L35" s="8">
        <f>VLOOKUP(K32,$A$3:$I$10,2,FALSE)</f>
        <v>-3</v>
      </c>
      <c r="M35" s="8">
        <f>VLOOKUP(K32,$A$3:$I$10,3,FALSE)</f>
        <v>-3</v>
      </c>
      <c r="N35" s="8">
        <f>VLOOKUP(K32,$A$3:$I$10,4,FALSE)</f>
        <v>-3</v>
      </c>
      <c r="O35" s="8">
        <f>VLOOKUP(K32,$A$3:$I$10,5,FALSE)</f>
        <v>0</v>
      </c>
      <c r="P35" s="8">
        <f>VLOOKUP(K32,$A$3:$I$10,6,FALSE)</f>
        <v>3</v>
      </c>
      <c r="Q35" s="8">
        <f>VLOOKUP(K32,$A$3:$I$10,7,FALSE)</f>
        <v>3</v>
      </c>
      <c r="R35" s="8">
        <f>VLOOKUP(K32,$A$3:$I$10,8,FALSE)</f>
        <v>-3</v>
      </c>
      <c r="S35" s="8">
        <f>VLOOKUP(K32,$A$3:$I$10,9,FALSE)</f>
        <v>0</v>
      </c>
    </row>
    <row r="36" spans="1:20">
      <c r="A36" s="15"/>
      <c r="B36" s="15"/>
      <c r="C36" s="15"/>
      <c r="D36" s="15"/>
      <c r="L36" s="9">
        <f>L33*L35</f>
        <v>-3</v>
      </c>
      <c r="M36" s="9">
        <f t="shared" ref="M36" si="56">M33*M35</f>
        <v>-3</v>
      </c>
      <c r="N36" s="9">
        <f t="shared" ref="N36" si="57">N33*N35</f>
        <v>-9</v>
      </c>
      <c r="O36" s="9">
        <f t="shared" ref="O36" si="58">O33*O35</f>
        <v>0</v>
      </c>
      <c r="P36" s="9">
        <f t="shared" ref="P36" si="59">P33*P35</f>
        <v>6</v>
      </c>
      <c r="Q36" s="9">
        <f t="shared" ref="Q36" si="60">Q33*Q35</f>
        <v>3</v>
      </c>
      <c r="R36" s="9">
        <f t="shared" ref="R36" si="61">R33*R35</f>
        <v>-3</v>
      </c>
      <c r="S36" s="9">
        <f t="shared" ref="S36" si="62">S33*S35</f>
        <v>0</v>
      </c>
      <c r="T36" s="9">
        <f>SUM(L36:S36,-3)</f>
        <v>-12</v>
      </c>
    </row>
    <row r="37" spans="1:20" ht="14.65" thickBot="1">
      <c r="A37" s="15" t="s">
        <v>59</v>
      </c>
      <c r="B37" s="15">
        <f>COUNTIF(D22:D34,A37)</f>
        <v>0</v>
      </c>
      <c r="C37" s="15" t="s">
        <v>60</v>
      </c>
      <c r="D37" s="15">
        <f>COUNTIF(D22:D34,C37)</f>
        <v>0</v>
      </c>
    </row>
    <row r="38" spans="1:20" ht="14.65" thickBot="1">
      <c r="A38" s="15" t="s">
        <v>60</v>
      </c>
      <c r="B38" s="15">
        <f>COUNTIF(D23:D35,A38)</f>
        <v>0</v>
      </c>
      <c r="C38" s="15" t="s">
        <v>58</v>
      </c>
      <c r="D38" s="15">
        <f>COUNTIF(D23:D35,C38)</f>
        <v>0</v>
      </c>
      <c r="K38" s="6" t="str">
        <f>B20</f>
        <v>Snooty</v>
      </c>
      <c r="L38" s="8" t="s">
        <v>0</v>
      </c>
      <c r="M38" s="8" t="s">
        <v>1</v>
      </c>
      <c r="N38" s="8" t="s">
        <v>2</v>
      </c>
      <c r="O38" s="8" t="s">
        <v>3</v>
      </c>
      <c r="P38" s="8" t="s">
        <v>4</v>
      </c>
      <c r="Q38" s="8" t="s">
        <v>5</v>
      </c>
      <c r="R38" s="8" t="s">
        <v>6</v>
      </c>
      <c r="S38" s="8" t="s">
        <v>7</v>
      </c>
    </row>
    <row r="39" spans="1:20" ht="14.65" thickBot="1">
      <c r="A39" s="15"/>
      <c r="B39" s="15"/>
      <c r="C39" s="15"/>
      <c r="D39" s="15"/>
      <c r="L39" s="8">
        <f>COUNTIF($B$14:$B$23,L38)</f>
        <v>1</v>
      </c>
      <c r="M39" s="8">
        <f t="shared" ref="M39" si="63">COUNTIF($B$14:$B$23,M38)</f>
        <v>1</v>
      </c>
      <c r="N39" s="8">
        <f t="shared" ref="N39" si="64">COUNTIF($B$14:$B$23,N38)</f>
        <v>3</v>
      </c>
      <c r="O39" s="8">
        <f>COUNTIF($B$14:$B$23,O38)</f>
        <v>0</v>
      </c>
      <c r="P39" s="8">
        <f t="shared" ref="P39" si="65">COUNTIF($B$14:$B$23,P38)</f>
        <v>2</v>
      </c>
      <c r="Q39" s="8">
        <f t="shared" ref="Q39" si="66">COUNTIF($B$14:$B$23,Q38)</f>
        <v>1</v>
      </c>
      <c r="R39" s="8">
        <f t="shared" ref="R39" si="67">COUNTIF($B$14:$B$23,R38)</f>
        <v>1</v>
      </c>
      <c r="S39" s="8">
        <f t="shared" ref="S39" si="68">COUNTIF($B$14:$B$23,S38)</f>
        <v>1</v>
      </c>
    </row>
    <row r="40" spans="1:20" ht="14.65" thickBot="1">
      <c r="A40" s="15" t="s">
        <v>61</v>
      </c>
      <c r="B40" s="15">
        <f>COUNTIF(D24:D37,A40)</f>
        <v>0</v>
      </c>
      <c r="C40" s="15"/>
      <c r="D40" s="15"/>
      <c r="L40" s="8" t="s">
        <v>0</v>
      </c>
      <c r="M40" s="8" t="s">
        <v>1</v>
      </c>
      <c r="N40" s="8" t="s">
        <v>2</v>
      </c>
      <c r="O40" s="8" t="s">
        <v>3</v>
      </c>
      <c r="P40" s="8" t="s">
        <v>4</v>
      </c>
      <c r="Q40" s="8" t="s">
        <v>5</v>
      </c>
      <c r="R40" s="8" t="s">
        <v>6</v>
      </c>
      <c r="S40" s="8" t="s">
        <v>7</v>
      </c>
    </row>
    <row r="41" spans="1:20" ht="14.65" thickBot="1">
      <c r="A41" s="15" t="s">
        <v>62</v>
      </c>
      <c r="B41" s="15">
        <f>COUNTIF(D25:D38,A41)</f>
        <v>0</v>
      </c>
      <c r="C41" s="15"/>
      <c r="D41" s="15"/>
      <c r="L41" s="8">
        <f>VLOOKUP(K38,$A$3:$I$10,2,FALSE)</f>
        <v>-3</v>
      </c>
      <c r="M41" s="8">
        <f>VLOOKUP(K38,$A$3:$I$10,3,FALSE)</f>
        <v>-3</v>
      </c>
      <c r="N41" s="8">
        <f>VLOOKUP(K38,$A$3:$I$10,4,FALSE)</f>
        <v>0</v>
      </c>
      <c r="O41" s="8">
        <f>VLOOKUP(K38,$A$3:$I$10,5,FALSE)</f>
        <v>-3</v>
      </c>
      <c r="P41" s="8">
        <f>VLOOKUP(K38,$A$3:$I$10,6,FALSE)</f>
        <v>3</v>
      </c>
      <c r="Q41" s="8">
        <f>VLOOKUP(K38,$A$3:$I$10,7,FALSE)</f>
        <v>3</v>
      </c>
      <c r="R41" s="8">
        <f>VLOOKUP(K38,$A$3:$I$10,8,FALSE)</f>
        <v>3</v>
      </c>
      <c r="S41" s="8">
        <f>VLOOKUP(K38,$A$3:$I$10,9,FALSE)</f>
        <v>3</v>
      </c>
    </row>
    <row r="42" spans="1:20">
      <c r="L42" s="9">
        <f>L39*L41</f>
        <v>-3</v>
      </c>
      <c r="M42" s="9">
        <f t="shared" ref="M42" si="69">M39*M41</f>
        <v>-3</v>
      </c>
      <c r="N42" s="9">
        <f t="shared" ref="N42" si="70">N39*N41</f>
        <v>0</v>
      </c>
      <c r="O42" s="9">
        <f t="shared" ref="O42" si="71">O39*O41</f>
        <v>0</v>
      </c>
      <c r="P42" s="9">
        <f t="shared" ref="P42" si="72">P39*P41</f>
        <v>6</v>
      </c>
      <c r="Q42" s="9">
        <f t="shared" ref="Q42" si="73">Q39*Q41</f>
        <v>3</v>
      </c>
      <c r="R42" s="9">
        <f t="shared" ref="R42" si="74">R39*R41</f>
        <v>3</v>
      </c>
      <c r="S42" s="9">
        <f t="shared" ref="S42" si="75">S39*S41</f>
        <v>3</v>
      </c>
      <c r="T42" s="9">
        <f>SUM(L42:S42,-3)</f>
        <v>6</v>
      </c>
    </row>
    <row r="43" spans="1:20" ht="14.65" thickBot="1"/>
    <row r="44" spans="1:20" ht="14.65" thickBot="1">
      <c r="K44" s="6" t="str">
        <f>B21</f>
        <v>Lazy</v>
      </c>
      <c r="L44" s="8" t="s">
        <v>0</v>
      </c>
      <c r="M44" s="8" t="s">
        <v>1</v>
      </c>
      <c r="N44" s="8" t="s">
        <v>2</v>
      </c>
      <c r="O44" s="8" t="s">
        <v>3</v>
      </c>
      <c r="P44" s="8" t="s">
        <v>4</v>
      </c>
      <c r="Q44" s="8" t="s">
        <v>5</v>
      </c>
      <c r="R44" s="8" t="s">
        <v>6</v>
      </c>
      <c r="S44" s="8" t="s">
        <v>7</v>
      </c>
    </row>
    <row r="45" spans="1:20" ht="14.65" thickBot="1">
      <c r="L45" s="8">
        <f>COUNTIF($B$14:$B$23,L44)</f>
        <v>1</v>
      </c>
      <c r="M45" s="8">
        <f t="shared" ref="M45" si="76">COUNTIF($B$14:$B$23,M44)</f>
        <v>1</v>
      </c>
      <c r="N45" s="8">
        <f t="shared" ref="N45" si="77">COUNTIF($B$14:$B$23,N44)</f>
        <v>3</v>
      </c>
      <c r="O45" s="8">
        <f>COUNTIF($B$14:$B$23,O44)</f>
        <v>0</v>
      </c>
      <c r="P45" s="8">
        <f t="shared" ref="P45" si="78">COUNTIF($B$14:$B$23,P44)</f>
        <v>2</v>
      </c>
      <c r="Q45" s="8">
        <f t="shared" ref="Q45" si="79">COUNTIF($B$14:$B$23,Q44)</f>
        <v>1</v>
      </c>
      <c r="R45" s="8">
        <f t="shared" ref="R45" si="80">COUNTIF($B$14:$B$23,R44)</f>
        <v>1</v>
      </c>
      <c r="S45" s="8">
        <f t="shared" ref="S45" si="81">COUNTIF($B$14:$B$23,S44)</f>
        <v>1</v>
      </c>
    </row>
    <row r="46" spans="1:20" ht="14.65" thickBot="1">
      <c r="L46" s="8" t="s">
        <v>0</v>
      </c>
      <c r="M46" s="8" t="s">
        <v>1</v>
      </c>
      <c r="N46" s="8" t="s">
        <v>2</v>
      </c>
      <c r="O46" s="8" t="s">
        <v>3</v>
      </c>
      <c r="P46" s="8" t="s">
        <v>4</v>
      </c>
      <c r="Q46" s="8" t="s">
        <v>5</v>
      </c>
      <c r="R46" s="8" t="s">
        <v>6</v>
      </c>
      <c r="S46" s="8" t="s">
        <v>7</v>
      </c>
    </row>
    <row r="47" spans="1:20" ht="14.65" thickBot="1">
      <c r="L47" s="8">
        <f>VLOOKUP(K44,$A$3:$I$10,2,FALSE)</f>
        <v>3</v>
      </c>
      <c r="M47" s="8">
        <f>VLOOKUP(K44,$A$3:$I$10,3,FALSE)</f>
        <v>3</v>
      </c>
      <c r="N47" s="8">
        <f>VLOOKUP(K44,$A$3:$I$10,4,FALSE)</f>
        <v>-3</v>
      </c>
      <c r="O47" s="8">
        <f>VLOOKUP(K44,$A$3:$I$10,5,FALSE)</f>
        <v>-3</v>
      </c>
      <c r="P47" s="8">
        <f>VLOOKUP(K44,$A$3:$I$10,6,FALSE)</f>
        <v>-3</v>
      </c>
      <c r="Q47" s="8">
        <f>VLOOKUP(K44,$A$3:$I$10,7,FALSE)</f>
        <v>-3</v>
      </c>
      <c r="R47" s="8">
        <f>VLOOKUP(K44,$A$3:$I$10,8,FALSE)</f>
        <v>0</v>
      </c>
      <c r="S47" s="8">
        <f>VLOOKUP(K44,$A$3:$I$10,9,FALSE)</f>
        <v>0</v>
      </c>
    </row>
    <row r="48" spans="1:20">
      <c r="L48" s="9">
        <f>L45*L47</f>
        <v>3</v>
      </c>
      <c r="M48" s="9">
        <f t="shared" ref="M48" si="82">M45*M47</f>
        <v>3</v>
      </c>
      <c r="N48" s="9">
        <f t="shared" ref="N48" si="83">N45*N47</f>
        <v>-9</v>
      </c>
      <c r="O48" s="9">
        <f t="shared" ref="O48" si="84">O45*O47</f>
        <v>0</v>
      </c>
      <c r="P48" s="9">
        <f t="shared" ref="P48" si="85">P45*P47</f>
        <v>-6</v>
      </c>
      <c r="Q48" s="9">
        <f t="shared" ref="Q48" si="86">Q45*Q47</f>
        <v>-3</v>
      </c>
      <c r="R48" s="9">
        <f t="shared" ref="R48" si="87">R45*R47</f>
        <v>0</v>
      </c>
      <c r="S48" s="9">
        <f t="shared" ref="S48" si="88">S45*S47</f>
        <v>0</v>
      </c>
      <c r="T48" s="9">
        <f>SUM(L48:S48,-3)</f>
        <v>-15</v>
      </c>
    </row>
    <row r="49" spans="11:20" ht="14.65" thickBot="1"/>
    <row r="50" spans="11:20" ht="14.65" thickBot="1">
      <c r="K50" s="6" t="str">
        <f>B22</f>
        <v>Normal</v>
      </c>
      <c r="L50" s="8" t="s">
        <v>0</v>
      </c>
      <c r="M50" s="8" t="s">
        <v>1</v>
      </c>
      <c r="N50" s="8" t="s">
        <v>2</v>
      </c>
      <c r="O50" s="8" t="s">
        <v>3</v>
      </c>
      <c r="P50" s="8" t="s">
        <v>4</v>
      </c>
      <c r="Q50" s="8" t="s">
        <v>5</v>
      </c>
      <c r="R50" s="8" t="s">
        <v>6</v>
      </c>
      <c r="S50" s="8" t="s">
        <v>7</v>
      </c>
    </row>
    <row r="51" spans="11:20" ht="14.65" thickBot="1">
      <c r="L51" s="8">
        <f>COUNTIF($B$14:$B$23,L50)</f>
        <v>1</v>
      </c>
      <c r="M51" s="8">
        <f t="shared" ref="M51" si="89">COUNTIF($B$14:$B$23,M50)</f>
        <v>1</v>
      </c>
      <c r="N51" s="8">
        <f t="shared" ref="N51" si="90">COUNTIF($B$14:$B$23,N50)</f>
        <v>3</v>
      </c>
      <c r="O51" s="8">
        <f>COUNTIF($B$14:$B$23,O50)</f>
        <v>0</v>
      </c>
      <c r="P51" s="8">
        <f t="shared" ref="P51" si="91">COUNTIF($B$14:$B$23,P50)</f>
        <v>2</v>
      </c>
      <c r="Q51" s="8">
        <f t="shared" ref="Q51" si="92">COUNTIF($B$14:$B$23,Q50)</f>
        <v>1</v>
      </c>
      <c r="R51" s="8">
        <f t="shared" ref="R51" si="93">COUNTIF($B$14:$B$23,R50)</f>
        <v>1</v>
      </c>
      <c r="S51" s="8">
        <f t="shared" ref="S51" si="94">COUNTIF($B$14:$B$23,S50)</f>
        <v>1</v>
      </c>
    </row>
    <row r="52" spans="11:20" ht="14.65" thickBot="1">
      <c r="L52" s="8" t="s">
        <v>0</v>
      </c>
      <c r="M52" s="8" t="s">
        <v>1</v>
      </c>
      <c r="N52" s="8" t="s">
        <v>2</v>
      </c>
      <c r="O52" s="8" t="s">
        <v>3</v>
      </c>
      <c r="P52" s="8" t="s">
        <v>4</v>
      </c>
      <c r="Q52" s="8" t="s">
        <v>5</v>
      </c>
      <c r="R52" s="8" t="s">
        <v>6</v>
      </c>
      <c r="S52" s="8" t="s">
        <v>7</v>
      </c>
    </row>
    <row r="53" spans="11:20" ht="14.65" thickBot="1">
      <c r="L53" s="8">
        <f>VLOOKUP(K50,$A$3:$I$10,2,FALSE)</f>
        <v>3</v>
      </c>
      <c r="M53" s="8">
        <f>VLOOKUP(K50,$A$3:$I$10,3,FALSE)</f>
        <v>3</v>
      </c>
      <c r="N53" s="8">
        <f>VLOOKUP(K50,$A$3:$I$10,4,FALSE)</f>
        <v>0</v>
      </c>
      <c r="O53" s="8">
        <f>VLOOKUP(K50,$A$3:$I$10,5,FALSE)</f>
        <v>-3</v>
      </c>
      <c r="P53" s="8">
        <f>VLOOKUP(K50,$A$3:$I$10,6,FALSE)</f>
        <v>-3</v>
      </c>
      <c r="Q53" s="8">
        <f>VLOOKUP(K50,$A$3:$I$10,7,FALSE)</f>
        <v>-3</v>
      </c>
      <c r="R53" s="8">
        <f>VLOOKUP(K50,$A$3:$I$10,8,FALSE)</f>
        <v>3</v>
      </c>
      <c r="S53" s="8">
        <f>VLOOKUP(K50,$A$3:$I$10,9,FALSE)</f>
        <v>3</v>
      </c>
    </row>
    <row r="54" spans="11:20">
      <c r="L54" s="9">
        <f>L51*L53</f>
        <v>3</v>
      </c>
      <c r="M54" s="9">
        <f t="shared" ref="M54" si="95">M51*M53</f>
        <v>3</v>
      </c>
      <c r="N54" s="9">
        <f t="shared" ref="N54" si="96">N51*N53</f>
        <v>0</v>
      </c>
      <c r="O54" s="9">
        <f t="shared" ref="O54" si="97">O51*O53</f>
        <v>0</v>
      </c>
      <c r="P54" s="9">
        <f t="shared" ref="P54" si="98">P51*P53</f>
        <v>-6</v>
      </c>
      <c r="Q54" s="9">
        <f t="shared" ref="Q54" si="99">Q51*Q53</f>
        <v>-3</v>
      </c>
      <c r="R54" s="9">
        <f t="shared" ref="R54" si="100">R51*R53</f>
        <v>3</v>
      </c>
      <c r="S54" s="9">
        <f t="shared" ref="S54" si="101">S51*S53</f>
        <v>3</v>
      </c>
      <c r="T54" s="9">
        <f>SUM(L54:S54,-3)</f>
        <v>0</v>
      </c>
    </row>
    <row r="55" spans="11:20" ht="14.65" thickBot="1"/>
    <row r="56" spans="11:20" ht="14.65" thickBot="1">
      <c r="K56" s="6" t="str">
        <f>B23</f>
        <v>Smug</v>
      </c>
      <c r="L56" s="8" t="s">
        <v>0</v>
      </c>
      <c r="M56" s="8" t="s">
        <v>1</v>
      </c>
      <c r="N56" s="8" t="s">
        <v>2</v>
      </c>
      <c r="O56" s="8" t="s">
        <v>3</v>
      </c>
      <c r="P56" s="8" t="s">
        <v>4</v>
      </c>
      <c r="Q56" s="8" t="s">
        <v>5</v>
      </c>
      <c r="R56" s="8" t="s">
        <v>6</v>
      </c>
      <c r="S56" s="8" t="s">
        <v>7</v>
      </c>
    </row>
    <row r="57" spans="11:20" ht="14.65" thickBot="1">
      <c r="L57" s="8">
        <f>COUNTIF($B$14:$B$23,L56)</f>
        <v>1</v>
      </c>
      <c r="M57" s="8">
        <f t="shared" ref="M57" si="102">COUNTIF($B$14:$B$23,M56)</f>
        <v>1</v>
      </c>
      <c r="N57" s="8">
        <f t="shared" ref="N57" si="103">COUNTIF($B$14:$B$23,N56)</f>
        <v>3</v>
      </c>
      <c r="O57" s="8">
        <f>COUNTIF($B$14:$B$23,O56)</f>
        <v>0</v>
      </c>
      <c r="P57" s="8">
        <f t="shared" ref="P57" si="104">COUNTIF($B$14:$B$23,P56)</f>
        <v>2</v>
      </c>
      <c r="Q57" s="8">
        <f t="shared" ref="Q57" si="105">COUNTIF($B$14:$B$23,Q56)</f>
        <v>1</v>
      </c>
      <c r="R57" s="8">
        <f t="shared" ref="R57" si="106">COUNTIF($B$14:$B$23,R56)</f>
        <v>1</v>
      </c>
      <c r="S57" s="8">
        <f t="shared" ref="S57" si="107">COUNTIF($B$14:$B$23,S56)</f>
        <v>1</v>
      </c>
    </row>
    <row r="58" spans="11:20" ht="14.65" thickBot="1">
      <c r="L58" s="8" t="s">
        <v>0</v>
      </c>
      <c r="M58" s="8" t="s">
        <v>1</v>
      </c>
      <c r="N58" s="8" t="s">
        <v>2</v>
      </c>
      <c r="O58" s="8" t="s">
        <v>3</v>
      </c>
      <c r="P58" s="8" t="s">
        <v>4</v>
      </c>
      <c r="Q58" s="8" t="s">
        <v>5</v>
      </c>
      <c r="R58" s="8" t="s">
        <v>6</v>
      </c>
      <c r="S58" s="8" t="s">
        <v>7</v>
      </c>
    </row>
    <row r="59" spans="11:20" ht="14.65" thickBot="1">
      <c r="L59" s="8">
        <f>VLOOKUP(K56,$A$3:$I$10,2,FALSE)</f>
        <v>3</v>
      </c>
      <c r="M59" s="8">
        <f>VLOOKUP(K56,$A$3:$I$10,3,FALSE)</f>
        <v>0</v>
      </c>
      <c r="N59" s="8">
        <f>VLOOKUP(K56,$A$3:$I$10,4,FALSE)</f>
        <v>3</v>
      </c>
      <c r="O59" s="8">
        <f>VLOOKUP(K56,$A$3:$I$10,5,FALSE)</f>
        <v>0</v>
      </c>
      <c r="P59" s="8">
        <f>VLOOKUP(K56,$A$3:$I$10,6,FALSE)</f>
        <v>3</v>
      </c>
      <c r="Q59" s="8">
        <f>VLOOKUP(K56,$A$3:$I$10,7,FALSE)</f>
        <v>-3</v>
      </c>
      <c r="R59" s="8">
        <f>VLOOKUP(K56,$A$3:$I$10,8,FALSE)</f>
        <v>3</v>
      </c>
      <c r="S59" s="8">
        <f>VLOOKUP(K56,$A$3:$I$10,9,FALSE)</f>
        <v>-3</v>
      </c>
    </row>
    <row r="60" spans="11:20">
      <c r="L60" s="9">
        <f>L57*L59</f>
        <v>3</v>
      </c>
      <c r="M60" s="9">
        <f t="shared" ref="M60" si="108">M57*M59</f>
        <v>0</v>
      </c>
      <c r="N60" s="9">
        <f t="shared" ref="N60" si="109">N57*N59</f>
        <v>9</v>
      </c>
      <c r="O60" s="9">
        <f t="shared" ref="O60" si="110">O57*O59</f>
        <v>0</v>
      </c>
      <c r="P60" s="9">
        <f t="shared" ref="P60" si="111">P57*P59</f>
        <v>6</v>
      </c>
      <c r="Q60" s="9">
        <f t="shared" ref="Q60" si="112">Q57*Q59</f>
        <v>-3</v>
      </c>
      <c r="R60" s="9">
        <f t="shared" ref="R60" si="113">R57*R59</f>
        <v>3</v>
      </c>
      <c r="S60" s="9">
        <f t="shared" ref="S60" si="114">S57*S59</f>
        <v>-3</v>
      </c>
      <c r="T60" s="9">
        <f>SUM(L60:S60,-3)</f>
        <v>12</v>
      </c>
    </row>
    <row r="62" spans="11:20">
      <c r="S62" s="11" t="s">
        <v>8</v>
      </c>
      <c r="T62" s="9">
        <f>SUM(T1:T60)</f>
        <v>9</v>
      </c>
    </row>
  </sheetData>
  <mergeCells count="1">
    <mergeCell ref="F24:H24"/>
  </mergeCells>
  <pageMargins left="0.7" right="0.7" top="0.75" bottom="0.75" header="0.3" footer="0.3"/>
  <pageSetup paperSize="9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4374-8A40-491A-96C5-E06191131459}">
  <dimension ref="A1:D16"/>
  <sheetViews>
    <sheetView workbookViewId="0">
      <selection activeCell="G18" sqref="G18"/>
    </sheetView>
  </sheetViews>
  <sheetFormatPr defaultRowHeight="14.25"/>
  <cols>
    <col min="4" max="4" width="7.265625" style="6" bestFit="1" customWidth="1"/>
  </cols>
  <sheetData>
    <row r="1" spans="1:4">
      <c r="A1" s="3" t="s">
        <v>9</v>
      </c>
      <c r="B1" s="3" t="s">
        <v>10</v>
      </c>
      <c r="C1" s="3">
        <v>290</v>
      </c>
      <c r="D1" s="5" t="s">
        <v>0</v>
      </c>
    </row>
    <row r="2" spans="1:4">
      <c r="A2" s="3" t="s">
        <v>11</v>
      </c>
      <c r="B2" s="3" t="s">
        <v>10</v>
      </c>
      <c r="C2" s="3">
        <v>264</v>
      </c>
      <c r="D2" s="5" t="s">
        <v>6</v>
      </c>
    </row>
    <row r="3" spans="1:4">
      <c r="A3" s="3" t="s">
        <v>12</v>
      </c>
      <c r="B3" s="3" t="s">
        <v>10</v>
      </c>
      <c r="C3" s="3">
        <v>379</v>
      </c>
      <c r="D3" s="5" t="s">
        <v>2</v>
      </c>
    </row>
    <row r="4" spans="1:4">
      <c r="A4" s="3" t="s">
        <v>13</v>
      </c>
      <c r="B4" s="3" t="s">
        <v>10</v>
      </c>
      <c r="C4" s="3">
        <v>52</v>
      </c>
      <c r="D4" s="5" t="s">
        <v>0</v>
      </c>
    </row>
    <row r="5" spans="1:4">
      <c r="A5" s="3" t="s">
        <v>14</v>
      </c>
      <c r="B5" s="3" t="s">
        <v>10</v>
      </c>
      <c r="C5" s="3">
        <v>79</v>
      </c>
      <c r="D5" s="5" t="s">
        <v>1</v>
      </c>
    </row>
    <row r="6" spans="1:4">
      <c r="A6" s="3" t="s">
        <v>15</v>
      </c>
      <c r="B6" s="3" t="s">
        <v>16</v>
      </c>
      <c r="C6" s="3">
        <v>188</v>
      </c>
      <c r="D6" s="5" t="s">
        <v>4</v>
      </c>
    </row>
    <row r="7" spans="1:4">
      <c r="A7" s="3" t="s">
        <v>17</v>
      </c>
      <c r="B7" s="3" t="s">
        <v>16</v>
      </c>
      <c r="C7" s="3">
        <v>166</v>
      </c>
      <c r="D7" s="5" t="s">
        <v>4</v>
      </c>
    </row>
    <row r="8" spans="1:4">
      <c r="A8" s="3" t="s">
        <v>18</v>
      </c>
      <c r="B8" s="3" t="s">
        <v>16</v>
      </c>
      <c r="C8" s="3">
        <v>50</v>
      </c>
      <c r="D8" s="5" t="s">
        <v>1</v>
      </c>
    </row>
    <row r="9" spans="1:4">
      <c r="A9" s="3" t="s">
        <v>297</v>
      </c>
      <c r="B9" s="3" t="s">
        <v>10</v>
      </c>
      <c r="C9" s="3"/>
      <c r="D9" s="5" t="s">
        <v>5</v>
      </c>
    </row>
    <row r="10" spans="1:4">
      <c r="A10" s="3" t="s">
        <v>20</v>
      </c>
      <c r="B10" s="3" t="s">
        <v>19</v>
      </c>
      <c r="C10" s="3">
        <v>355</v>
      </c>
      <c r="D10" s="5" t="s">
        <v>7</v>
      </c>
    </row>
    <row r="11" spans="1:4">
      <c r="A11" s="3" t="s">
        <v>296</v>
      </c>
      <c r="B11" s="3" t="s">
        <v>16</v>
      </c>
      <c r="D11" s="5" t="s">
        <v>2</v>
      </c>
    </row>
    <row r="12" spans="1:4">
      <c r="A12" s="3" t="s">
        <v>21</v>
      </c>
      <c r="B12" s="3" t="s">
        <v>22</v>
      </c>
      <c r="C12" s="3">
        <v>19</v>
      </c>
      <c r="D12" s="5" t="s">
        <v>0</v>
      </c>
    </row>
    <row r="13" spans="1:4">
      <c r="A13" s="3" t="s">
        <v>295</v>
      </c>
      <c r="B13" s="3" t="s">
        <v>64</v>
      </c>
      <c r="D13" s="5" t="s">
        <v>1</v>
      </c>
    </row>
    <row r="14" spans="1:4">
      <c r="A14" s="3" t="s">
        <v>23</v>
      </c>
      <c r="B14" s="3" t="s">
        <v>16</v>
      </c>
      <c r="C14" s="3">
        <v>119</v>
      </c>
      <c r="D14" s="5" t="s">
        <v>2</v>
      </c>
    </row>
    <row r="15" spans="1:4">
      <c r="A15" s="3" t="s">
        <v>11</v>
      </c>
      <c r="B15" s="3" t="s">
        <v>10</v>
      </c>
      <c r="C15" s="3"/>
      <c r="D15" s="5" t="s">
        <v>6</v>
      </c>
    </row>
    <row r="16" spans="1:4">
      <c r="A16" s="3" t="s">
        <v>24</v>
      </c>
      <c r="B16" s="3" t="s">
        <v>19</v>
      </c>
      <c r="C16" s="3">
        <v>170</v>
      </c>
      <c r="D16" s="5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C991-DD3B-44E3-8DB2-E2BF1E67EF9E}">
  <dimension ref="B1:B21"/>
  <sheetViews>
    <sheetView workbookViewId="0">
      <selection activeCell="F13" sqref="F13"/>
    </sheetView>
  </sheetViews>
  <sheetFormatPr defaultRowHeight="14.25"/>
  <sheetData>
    <row r="1" spans="2:2">
      <c r="B1">
        <v>3</v>
      </c>
    </row>
    <row r="2" spans="2:2">
      <c r="B2" t="s">
        <v>36</v>
      </c>
    </row>
    <row r="3" spans="2:2">
      <c r="B3" t="s">
        <v>37</v>
      </c>
    </row>
    <row r="4" spans="2:2">
      <c r="B4" t="s">
        <v>38</v>
      </c>
    </row>
    <row r="5" spans="2:2">
      <c r="B5" t="s">
        <v>39</v>
      </c>
    </row>
    <row r="6" spans="2:2">
      <c r="B6" t="s">
        <v>40</v>
      </c>
    </row>
    <row r="7" spans="2:2">
      <c r="B7" t="s">
        <v>41</v>
      </c>
    </row>
    <row r="9" spans="2:2">
      <c r="B9">
        <v>-3</v>
      </c>
    </row>
    <row r="10" spans="2:2">
      <c r="B10" t="s">
        <v>42</v>
      </c>
    </row>
    <row r="11" spans="2:2">
      <c r="B11" t="s">
        <v>43</v>
      </c>
    </row>
    <row r="12" spans="2:2">
      <c r="B12" t="s">
        <v>44</v>
      </c>
    </row>
    <row r="13" spans="2:2">
      <c r="B13" t="s">
        <v>45</v>
      </c>
    </row>
    <row r="14" spans="2:2">
      <c r="B14" t="s">
        <v>46</v>
      </c>
    </row>
    <row r="17" spans="2:2">
      <c r="B17" t="s">
        <v>47</v>
      </c>
    </row>
    <row r="18" spans="2:2">
      <c r="B18" t="s">
        <v>48</v>
      </c>
    </row>
    <row r="19" spans="2:2">
      <c r="B19" t="s">
        <v>49</v>
      </c>
    </row>
    <row r="20" spans="2:2">
      <c r="B20" t="s">
        <v>50</v>
      </c>
    </row>
    <row r="21" spans="2:2">
      <c r="B21" t="s">
        <v>51</v>
      </c>
    </row>
  </sheetData>
  <pageMargins left="0.7" right="0.7" top="0.75" bottom="0.75" header="0.3" footer="0.3"/>
  <pageSetup paperSize="0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C6DCC-748F-4B9B-A012-C6A6A4FB3C67}">
  <dimension ref="A4:V35"/>
  <sheetViews>
    <sheetView tabSelected="1" zoomScale="99" zoomScaleNormal="99" workbookViewId="0">
      <selection activeCell="A15" sqref="A15"/>
    </sheetView>
  </sheetViews>
  <sheetFormatPr defaultColWidth="9.1328125" defaultRowHeight="14.25"/>
  <cols>
    <col min="1" max="1" width="12" style="2" customWidth="1"/>
    <col min="2" max="10" width="3" style="16" customWidth="1"/>
    <col min="11" max="11" width="3.73046875" style="2" customWidth="1"/>
    <col min="12" max="12" width="1.59765625" style="2" customWidth="1"/>
    <col min="13" max="20" width="3.86328125" style="2" customWidth="1"/>
    <col min="21" max="21" width="1.265625" style="2" customWidth="1"/>
    <col min="22" max="22" width="4.73046875" style="2" customWidth="1"/>
    <col min="23" max="16384" width="9.1328125" style="2"/>
  </cols>
  <sheetData>
    <row r="4" spans="1:22">
      <c r="A4" s="2" t="s">
        <v>286</v>
      </c>
      <c r="B4" s="30" t="s">
        <v>74</v>
      </c>
      <c r="C4" s="31" t="s">
        <v>74</v>
      </c>
      <c r="D4" s="32" t="s">
        <v>74</v>
      </c>
      <c r="E4" s="33" t="s">
        <v>74</v>
      </c>
      <c r="F4" s="34" t="s">
        <v>74</v>
      </c>
      <c r="G4" s="35" t="s">
        <v>74</v>
      </c>
    </row>
    <row r="5" spans="1:22">
      <c r="A5" s="2" t="s">
        <v>287</v>
      </c>
      <c r="B5" s="30" t="s">
        <v>67</v>
      </c>
      <c r="C5" s="31" t="s">
        <v>67</v>
      </c>
      <c r="D5" s="32" t="s">
        <v>67</v>
      </c>
      <c r="E5" s="33" t="s">
        <v>67</v>
      </c>
      <c r="F5" s="34" t="s">
        <v>67</v>
      </c>
      <c r="G5" s="35" t="s">
        <v>67</v>
      </c>
    </row>
    <row r="6" spans="1:22">
      <c r="A6" s="2" t="s">
        <v>288</v>
      </c>
      <c r="B6" s="30" t="s">
        <v>71</v>
      </c>
      <c r="C6" s="31" t="s">
        <v>71</v>
      </c>
      <c r="D6" s="32" t="s">
        <v>71</v>
      </c>
      <c r="E6" s="33" t="s">
        <v>71</v>
      </c>
      <c r="H6" s="36" t="s">
        <v>71</v>
      </c>
      <c r="I6" s="37" t="s">
        <v>71</v>
      </c>
    </row>
    <row r="7" spans="1:22">
      <c r="A7" s="2" t="s">
        <v>289</v>
      </c>
      <c r="B7" s="30" t="s">
        <v>69</v>
      </c>
      <c r="C7" s="31" t="s">
        <v>69</v>
      </c>
      <c r="D7" s="32" t="s">
        <v>69</v>
      </c>
      <c r="E7" s="33" t="s">
        <v>69</v>
      </c>
      <c r="F7" s="34" t="s">
        <v>69</v>
      </c>
      <c r="G7" s="35" t="s">
        <v>69</v>
      </c>
      <c r="H7" s="36" t="s">
        <v>69</v>
      </c>
      <c r="I7" s="37" t="s">
        <v>69</v>
      </c>
      <c r="J7" s="38" t="s">
        <v>69</v>
      </c>
      <c r="K7" s="2">
        <v>9</v>
      </c>
    </row>
    <row r="8" spans="1:22">
      <c r="A8" s="2" t="s">
        <v>290</v>
      </c>
      <c r="B8" s="30" t="s">
        <v>75</v>
      </c>
      <c r="C8" s="31" t="s">
        <v>75</v>
      </c>
      <c r="D8" s="32" t="s">
        <v>75</v>
      </c>
      <c r="E8" s="33" t="s">
        <v>75</v>
      </c>
      <c r="F8" s="34" t="s">
        <v>75</v>
      </c>
      <c r="G8" s="35" t="s">
        <v>75</v>
      </c>
      <c r="I8" s="37" t="s">
        <v>75</v>
      </c>
    </row>
    <row r="9" spans="1:22">
      <c r="A9" s="2" t="s">
        <v>291</v>
      </c>
      <c r="B9" s="30" t="s">
        <v>73</v>
      </c>
      <c r="C9" s="31" t="s">
        <v>73</v>
      </c>
      <c r="D9" s="32" t="s">
        <v>73</v>
      </c>
      <c r="E9" s="33" t="s">
        <v>73</v>
      </c>
      <c r="F9" s="34" t="s">
        <v>73</v>
      </c>
      <c r="H9" s="36" t="s">
        <v>73</v>
      </c>
      <c r="I9" s="37" t="s">
        <v>73</v>
      </c>
    </row>
    <row r="10" spans="1:22">
      <c r="A10" s="2" t="s">
        <v>292</v>
      </c>
      <c r="B10" s="30" t="s">
        <v>72</v>
      </c>
      <c r="C10" s="31" t="s">
        <v>72</v>
      </c>
      <c r="E10" s="33" t="s">
        <v>72</v>
      </c>
      <c r="F10" s="34" t="s">
        <v>72</v>
      </c>
      <c r="H10" s="36" t="s">
        <v>72</v>
      </c>
      <c r="I10" s="37" t="s">
        <v>72</v>
      </c>
    </row>
    <row r="11" spans="1:22">
      <c r="A11" s="2" t="s">
        <v>293</v>
      </c>
      <c r="B11" s="30" t="s">
        <v>70</v>
      </c>
      <c r="C11" s="31" t="s">
        <v>70</v>
      </c>
      <c r="D11" s="32" t="s">
        <v>70</v>
      </c>
      <c r="F11" s="34" t="s">
        <v>70</v>
      </c>
      <c r="I11" s="37" t="s">
        <v>70</v>
      </c>
      <c r="J11" s="39" t="s">
        <v>70</v>
      </c>
    </row>
    <row r="12" spans="1:22">
      <c r="B12" s="16">
        <v>8</v>
      </c>
      <c r="C12" s="16">
        <v>8</v>
      </c>
      <c r="D12" s="16">
        <v>7</v>
      </c>
      <c r="E12" s="16">
        <v>7</v>
      </c>
      <c r="F12" s="16">
        <v>7</v>
      </c>
      <c r="G12" s="16">
        <v>4</v>
      </c>
      <c r="H12" s="16">
        <v>4</v>
      </c>
      <c r="I12" s="16">
        <v>6</v>
      </c>
      <c r="J12" s="16">
        <v>2</v>
      </c>
    </row>
    <row r="13" spans="1:22" ht="6" customHeight="1"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22">
      <c r="L14" s="40"/>
      <c r="M14" s="30" t="s">
        <v>70</v>
      </c>
      <c r="N14" s="30" t="s">
        <v>69</v>
      </c>
      <c r="O14" s="30" t="s">
        <v>72</v>
      </c>
      <c r="P14" s="30" t="s">
        <v>74</v>
      </c>
      <c r="Q14" s="30" t="s">
        <v>67</v>
      </c>
      <c r="R14" s="30" t="s">
        <v>73</v>
      </c>
      <c r="S14" s="30" t="s">
        <v>71</v>
      </c>
      <c r="T14" s="30" t="s">
        <v>75</v>
      </c>
      <c r="U14" s="40"/>
      <c r="V14" s="16">
        <v>8</v>
      </c>
    </row>
    <row r="15" spans="1:22">
      <c r="L15" s="40"/>
      <c r="M15" s="31" t="s">
        <v>70</v>
      </c>
      <c r="N15" s="31" t="s">
        <v>69</v>
      </c>
      <c r="O15" s="31" t="s">
        <v>72</v>
      </c>
      <c r="P15" s="31" t="s">
        <v>74</v>
      </c>
      <c r="Q15" s="31" t="s">
        <v>67</v>
      </c>
      <c r="R15" s="31" t="s">
        <v>73</v>
      </c>
      <c r="S15" s="31" t="s">
        <v>71</v>
      </c>
      <c r="T15" s="31" t="s">
        <v>75</v>
      </c>
      <c r="U15" s="40"/>
      <c r="V15" s="16">
        <v>8</v>
      </c>
    </row>
    <row r="16" spans="1:22">
      <c r="L16" s="40"/>
      <c r="M16" s="35" t="s">
        <v>69</v>
      </c>
      <c r="N16" s="36" t="s">
        <v>69</v>
      </c>
      <c r="O16" s="36" t="s">
        <v>72</v>
      </c>
      <c r="P16" s="35" t="s">
        <v>74</v>
      </c>
      <c r="Q16" s="35" t="s">
        <v>67</v>
      </c>
      <c r="R16" s="36" t="s">
        <v>73</v>
      </c>
      <c r="S16" s="36" t="s">
        <v>71</v>
      </c>
      <c r="T16" s="35" t="s">
        <v>75</v>
      </c>
      <c r="U16" s="40"/>
      <c r="V16" s="16">
        <v>8</v>
      </c>
    </row>
    <row r="17" spans="12:22">
      <c r="L17" s="41"/>
      <c r="M17" s="42"/>
      <c r="N17" s="33" t="s">
        <v>69</v>
      </c>
      <c r="O17" s="33" t="s">
        <v>72</v>
      </c>
      <c r="P17" s="33" t="s">
        <v>74</v>
      </c>
      <c r="Q17" s="33" t="s">
        <v>67</v>
      </c>
      <c r="R17" s="33" t="s">
        <v>73</v>
      </c>
      <c r="S17" s="33" t="s">
        <v>71</v>
      </c>
      <c r="T17" s="33" t="s">
        <v>75</v>
      </c>
      <c r="U17" s="40"/>
      <c r="V17" s="16">
        <v>7</v>
      </c>
    </row>
    <row r="18" spans="12:22">
      <c r="L18" s="41"/>
      <c r="M18" s="42"/>
      <c r="N18" s="34" t="s">
        <v>69</v>
      </c>
      <c r="O18" s="34" t="s">
        <v>72</v>
      </c>
      <c r="P18" s="34" t="s">
        <v>74</v>
      </c>
      <c r="Q18" s="34" t="s">
        <v>67</v>
      </c>
      <c r="R18" s="34" t="s">
        <v>73</v>
      </c>
      <c r="S18" s="34" t="s">
        <v>70</v>
      </c>
      <c r="T18" s="34" t="s">
        <v>75</v>
      </c>
      <c r="U18" s="40"/>
      <c r="V18" s="16">
        <v>7</v>
      </c>
    </row>
    <row r="19" spans="12:22">
      <c r="L19" s="40"/>
      <c r="M19" s="39" t="s">
        <v>70</v>
      </c>
      <c r="N19" s="32" t="s">
        <v>69</v>
      </c>
      <c r="O19" s="32" t="s">
        <v>70</v>
      </c>
      <c r="P19" s="32" t="s">
        <v>74</v>
      </c>
      <c r="Q19" s="32" t="s">
        <v>67</v>
      </c>
      <c r="R19" s="32" t="s">
        <v>73</v>
      </c>
      <c r="S19" s="32" t="s">
        <v>71</v>
      </c>
      <c r="T19" s="32" t="s">
        <v>75</v>
      </c>
      <c r="U19" s="40"/>
      <c r="V19" s="16">
        <v>8</v>
      </c>
    </row>
    <row r="20" spans="12:22">
      <c r="L20" s="40"/>
      <c r="M20" s="37" t="s">
        <v>70</v>
      </c>
      <c r="N20" s="37" t="s">
        <v>69</v>
      </c>
      <c r="O20" s="37" t="s">
        <v>72</v>
      </c>
      <c r="P20" s="42"/>
      <c r="Q20" s="42"/>
      <c r="R20" s="37" t="s">
        <v>73</v>
      </c>
      <c r="S20" s="37" t="s">
        <v>71</v>
      </c>
      <c r="T20" s="37" t="s">
        <v>75</v>
      </c>
      <c r="U20" s="40"/>
      <c r="V20" s="16">
        <v>6</v>
      </c>
    </row>
    <row r="21" spans="12:22" ht="6" customHeight="1">
      <c r="L21" s="40"/>
      <c r="M21" s="40"/>
      <c r="N21" s="40"/>
      <c r="O21" s="40"/>
      <c r="P21" s="41"/>
      <c r="Q21" s="41"/>
      <c r="R21" s="40"/>
      <c r="S21" s="40"/>
      <c r="T21" s="40"/>
      <c r="U21" s="40"/>
    </row>
    <row r="22" spans="12:22">
      <c r="M22" s="16">
        <v>5</v>
      </c>
      <c r="N22" s="16">
        <v>7</v>
      </c>
      <c r="O22" s="16">
        <v>7</v>
      </c>
      <c r="P22" s="16">
        <v>6</v>
      </c>
      <c r="Q22" s="16">
        <v>6</v>
      </c>
      <c r="R22" s="16">
        <v>7</v>
      </c>
      <c r="S22" s="16">
        <v>7</v>
      </c>
      <c r="T22" s="16">
        <v>7</v>
      </c>
    </row>
    <row r="25" spans="12:22" ht="16.5" customHeight="1"/>
    <row r="26" spans="12:22" ht="5.25" customHeight="1">
      <c r="L26" s="40"/>
      <c r="M26" s="40"/>
      <c r="N26" s="40"/>
      <c r="O26" s="40"/>
      <c r="P26" s="40"/>
      <c r="Q26" s="40"/>
      <c r="R26" s="40"/>
      <c r="S26" s="40"/>
      <c r="T26" s="40"/>
      <c r="U26" s="40"/>
    </row>
    <row r="27" spans="12:22">
      <c r="L27" s="40"/>
      <c r="M27" s="30" t="s">
        <v>70</v>
      </c>
      <c r="N27" s="31" t="s">
        <v>69</v>
      </c>
      <c r="O27" s="30" t="s">
        <v>72</v>
      </c>
      <c r="P27" s="31" t="s">
        <v>74</v>
      </c>
      <c r="Q27" s="31" t="s">
        <v>67</v>
      </c>
      <c r="R27" s="30" t="s">
        <v>73</v>
      </c>
      <c r="S27" s="31" t="s">
        <v>71</v>
      </c>
      <c r="T27" s="30" t="s">
        <v>75</v>
      </c>
      <c r="U27" s="40"/>
      <c r="V27" s="16">
        <v>8</v>
      </c>
    </row>
    <row r="28" spans="12:22">
      <c r="L28" s="40"/>
      <c r="M28" s="31" t="s">
        <v>70</v>
      </c>
      <c r="N28" s="30" t="s">
        <v>69</v>
      </c>
      <c r="O28" s="31" t="s">
        <v>72</v>
      </c>
      <c r="P28" s="30" t="s">
        <v>74</v>
      </c>
      <c r="Q28" s="30" t="s">
        <v>67</v>
      </c>
      <c r="R28" s="31" t="s">
        <v>73</v>
      </c>
      <c r="S28" s="30" t="s">
        <v>71</v>
      </c>
      <c r="T28" s="31" t="s">
        <v>75</v>
      </c>
      <c r="U28" s="40"/>
      <c r="V28" s="16">
        <v>8</v>
      </c>
    </row>
    <row r="29" spans="12:22">
      <c r="L29" s="40"/>
      <c r="M29" s="35" t="s">
        <v>69</v>
      </c>
      <c r="N29" s="36" t="s">
        <v>69</v>
      </c>
      <c r="O29" s="36" t="s">
        <v>72</v>
      </c>
      <c r="P29" s="35" t="s">
        <v>74</v>
      </c>
      <c r="Q29" s="35" t="s">
        <v>67</v>
      </c>
      <c r="R29" s="36" t="s">
        <v>73</v>
      </c>
      <c r="S29" s="36" t="s">
        <v>71</v>
      </c>
      <c r="T29" s="35" t="s">
        <v>75</v>
      </c>
      <c r="U29" s="40"/>
      <c r="V29" s="16">
        <v>8</v>
      </c>
    </row>
    <row r="30" spans="12:22">
      <c r="L30" s="41"/>
      <c r="M30" s="42"/>
      <c r="N30" s="33" t="s">
        <v>69</v>
      </c>
      <c r="O30" s="33" t="s">
        <v>72</v>
      </c>
      <c r="P30" s="33" t="s">
        <v>74</v>
      </c>
      <c r="Q30" s="33" t="s">
        <v>67</v>
      </c>
      <c r="R30" s="33" t="s">
        <v>73</v>
      </c>
      <c r="S30" s="33" t="s">
        <v>71</v>
      </c>
      <c r="T30" s="33" t="s">
        <v>75</v>
      </c>
      <c r="U30" s="40"/>
      <c r="V30" s="16">
        <v>7</v>
      </c>
    </row>
    <row r="31" spans="12:22">
      <c r="L31" s="41"/>
      <c r="M31" s="42"/>
      <c r="N31" s="34" t="s">
        <v>69</v>
      </c>
      <c r="O31" s="34" t="s">
        <v>72</v>
      </c>
      <c r="P31" s="34" t="s">
        <v>74</v>
      </c>
      <c r="Q31" s="34" t="s">
        <v>67</v>
      </c>
      <c r="R31" s="34" t="s">
        <v>73</v>
      </c>
      <c r="S31" s="34" t="s">
        <v>70</v>
      </c>
      <c r="T31" s="34" t="s">
        <v>75</v>
      </c>
      <c r="U31" s="40"/>
      <c r="V31" s="16">
        <v>7</v>
      </c>
    </row>
    <row r="32" spans="12:22">
      <c r="L32" s="40"/>
      <c r="M32" s="39" t="s">
        <v>70</v>
      </c>
      <c r="N32" s="32" t="s">
        <v>69</v>
      </c>
      <c r="O32" s="32" t="s">
        <v>70</v>
      </c>
      <c r="P32" s="32" t="s">
        <v>74</v>
      </c>
      <c r="Q32" s="32" t="s">
        <v>67</v>
      </c>
      <c r="R32" s="32" t="s">
        <v>73</v>
      </c>
      <c r="S32" s="32" t="s">
        <v>71</v>
      </c>
      <c r="T32" s="32" t="s">
        <v>75</v>
      </c>
      <c r="U32" s="40"/>
      <c r="V32" s="16">
        <v>8</v>
      </c>
    </row>
    <row r="33" spans="12:22">
      <c r="L33" s="40"/>
      <c r="M33" s="37" t="s">
        <v>70</v>
      </c>
      <c r="N33" s="37" t="s">
        <v>69</v>
      </c>
      <c r="O33" s="37" t="s">
        <v>72</v>
      </c>
      <c r="P33" s="42"/>
      <c r="Q33" s="42"/>
      <c r="R33" s="37" t="s">
        <v>73</v>
      </c>
      <c r="S33" s="37" t="s">
        <v>71</v>
      </c>
      <c r="T33" s="37" t="s">
        <v>75</v>
      </c>
      <c r="U33" s="40"/>
      <c r="V33" s="16">
        <v>6</v>
      </c>
    </row>
    <row r="34" spans="12:22" ht="4.5" customHeight="1">
      <c r="L34" s="40"/>
      <c r="M34" s="40"/>
      <c r="N34" s="40"/>
      <c r="O34" s="40"/>
      <c r="P34" s="41"/>
      <c r="Q34" s="41"/>
      <c r="R34" s="40"/>
      <c r="S34" s="40"/>
      <c r="T34" s="40"/>
      <c r="U34" s="40"/>
    </row>
    <row r="35" spans="12:22">
      <c r="M35" s="16">
        <v>5</v>
      </c>
      <c r="N35" s="16">
        <v>7</v>
      </c>
      <c r="O35" s="16">
        <v>7</v>
      </c>
      <c r="P35" s="16">
        <v>6</v>
      </c>
      <c r="Q35" s="16">
        <v>6</v>
      </c>
      <c r="R35" s="16">
        <v>7</v>
      </c>
      <c r="S35" s="16">
        <v>7</v>
      </c>
      <c r="T35" s="16">
        <v>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11FF2-B1EB-4250-8D34-8FE1A65884BB}">
  <dimension ref="A1:B14"/>
  <sheetViews>
    <sheetView workbookViewId="0">
      <selection activeCell="J7" sqref="J7"/>
    </sheetView>
  </sheetViews>
  <sheetFormatPr defaultRowHeight="14.25"/>
  <cols>
    <col min="1" max="1" width="28.265625" bestFit="1" customWidth="1"/>
    <col min="2" max="2" width="4.86328125" customWidth="1"/>
  </cols>
  <sheetData>
    <row r="1" spans="1:2">
      <c r="A1" s="17" t="s">
        <v>76</v>
      </c>
      <c r="B1" s="2" t="s">
        <v>68</v>
      </c>
    </row>
    <row r="2" spans="1:2">
      <c r="A2" s="17" t="s">
        <v>77</v>
      </c>
      <c r="B2" s="2" t="s">
        <v>68</v>
      </c>
    </row>
    <row r="3" spans="1:2">
      <c r="A3" s="17" t="s">
        <v>78</v>
      </c>
      <c r="B3" s="2" t="s">
        <v>68</v>
      </c>
    </row>
    <row r="4" spans="1:2">
      <c r="A4" s="17" t="s">
        <v>79</v>
      </c>
      <c r="B4" s="2" t="s">
        <v>68</v>
      </c>
    </row>
    <row r="5" spans="1:2">
      <c r="A5" s="17" t="s">
        <v>80</v>
      </c>
      <c r="B5" s="2" t="s">
        <v>68</v>
      </c>
    </row>
    <row r="6" spans="1:2">
      <c r="A6" s="17" t="s">
        <v>81</v>
      </c>
      <c r="B6" s="2" t="s">
        <v>68</v>
      </c>
    </row>
    <row r="7" spans="1:2">
      <c r="A7" s="17" t="s">
        <v>82</v>
      </c>
      <c r="B7" s="2" t="s">
        <v>68</v>
      </c>
    </row>
    <row r="8" spans="1:2">
      <c r="A8" s="17" t="s">
        <v>83</v>
      </c>
      <c r="B8" s="2" t="s">
        <v>68</v>
      </c>
    </row>
    <row r="9" spans="1:2">
      <c r="A9" s="17" t="s">
        <v>84</v>
      </c>
      <c r="B9" s="2" t="s">
        <v>68</v>
      </c>
    </row>
    <row r="10" spans="1:2">
      <c r="A10" s="17" t="s">
        <v>85</v>
      </c>
      <c r="B10" s="2"/>
    </row>
    <row r="11" spans="1:2">
      <c r="A11" s="17" t="s">
        <v>86</v>
      </c>
      <c r="B11" s="2" t="s">
        <v>68</v>
      </c>
    </row>
    <row r="12" spans="1:2">
      <c r="A12" s="17" t="s">
        <v>87</v>
      </c>
      <c r="B12" s="2" t="s">
        <v>68</v>
      </c>
    </row>
    <row r="13" spans="1:2">
      <c r="A13" s="17" t="s">
        <v>88</v>
      </c>
      <c r="B13" s="2" t="s">
        <v>68</v>
      </c>
    </row>
    <row r="14" spans="1:2">
      <c r="A14" s="17" t="s">
        <v>89</v>
      </c>
      <c r="B14" s="2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DE8A-2CC3-4959-8F80-AD049D2C4607}">
  <dimension ref="A1:S124"/>
  <sheetViews>
    <sheetView workbookViewId="0">
      <selection activeCell="S17" sqref="S17"/>
    </sheetView>
  </sheetViews>
  <sheetFormatPr defaultColWidth="44.73046875" defaultRowHeight="13.15"/>
  <cols>
    <col min="1" max="1" width="5.86328125" style="22" customWidth="1"/>
    <col min="2" max="2" width="22.265625" style="22" bestFit="1" customWidth="1"/>
    <col min="3" max="14" width="3.73046875" style="24" customWidth="1"/>
    <col min="15" max="15" width="30.265625" style="29" customWidth="1"/>
    <col min="16" max="16" width="9.1328125" style="22" customWidth="1"/>
    <col min="17" max="17" width="22.86328125" style="29" customWidth="1"/>
    <col min="18" max="18" width="9.1328125" style="22" customWidth="1"/>
    <col min="19" max="16384" width="44.73046875" style="22"/>
  </cols>
  <sheetData>
    <row r="1" spans="1:18" ht="13.5" thickBot="1">
      <c r="A1" s="18" t="s">
        <v>90</v>
      </c>
      <c r="B1" s="19" t="s">
        <v>91</v>
      </c>
      <c r="C1" s="20" t="s">
        <v>92</v>
      </c>
      <c r="D1" s="20" t="s">
        <v>93</v>
      </c>
      <c r="E1" s="20" t="s">
        <v>70</v>
      </c>
      <c r="F1" s="20" t="s">
        <v>94</v>
      </c>
      <c r="G1" s="20" t="s">
        <v>70</v>
      </c>
      <c r="H1" s="20" t="s">
        <v>92</v>
      </c>
      <c r="I1" s="20" t="s">
        <v>92</v>
      </c>
      <c r="J1" s="20" t="s">
        <v>94</v>
      </c>
      <c r="K1" s="20" t="s">
        <v>95</v>
      </c>
      <c r="L1" s="20" t="s">
        <v>96</v>
      </c>
      <c r="M1" s="20" t="s">
        <v>97</v>
      </c>
      <c r="N1" s="20" t="s">
        <v>98</v>
      </c>
      <c r="O1" s="21" t="s">
        <v>99</v>
      </c>
      <c r="P1" s="19" t="s">
        <v>100</v>
      </c>
      <c r="Q1" s="21" t="s">
        <v>101</v>
      </c>
    </row>
    <row r="2" spans="1:18" ht="13.5" thickBot="1">
      <c r="A2" s="22" t="s">
        <v>102</v>
      </c>
      <c r="B2" s="23" t="s">
        <v>103</v>
      </c>
      <c r="C2" s="24" t="s">
        <v>104</v>
      </c>
      <c r="D2" s="24" t="s">
        <v>105</v>
      </c>
      <c r="E2" s="24" t="s">
        <v>106</v>
      </c>
      <c r="F2" s="24" t="s">
        <v>107</v>
      </c>
      <c r="G2" s="24" t="s">
        <v>108</v>
      </c>
      <c r="H2" s="24" t="s">
        <v>109</v>
      </c>
      <c r="I2" s="24" t="s">
        <v>110</v>
      </c>
      <c r="J2" s="24" t="s">
        <v>111</v>
      </c>
      <c r="K2" s="24" t="s">
        <v>112</v>
      </c>
      <c r="L2" s="24" t="s">
        <v>113</v>
      </c>
      <c r="M2" s="24" t="s">
        <v>114</v>
      </c>
      <c r="N2" s="24" t="s">
        <v>115</v>
      </c>
      <c r="O2" s="25" t="s">
        <v>116</v>
      </c>
      <c r="P2" s="26">
        <v>15000</v>
      </c>
      <c r="Q2" s="25" t="s">
        <v>117</v>
      </c>
      <c r="R2" s="27"/>
    </row>
    <row r="3" spans="1:18" ht="13.5" thickBot="1">
      <c r="A3" s="22" t="s">
        <v>102</v>
      </c>
      <c r="B3" s="23" t="s">
        <v>118</v>
      </c>
      <c r="C3" s="24" t="s">
        <v>104</v>
      </c>
      <c r="D3" s="24" t="s">
        <v>105</v>
      </c>
      <c r="E3" s="24" t="s">
        <v>106</v>
      </c>
      <c r="F3" s="24" t="s">
        <v>107</v>
      </c>
      <c r="G3" s="24" t="s">
        <v>108</v>
      </c>
      <c r="H3" s="24" t="s">
        <v>109</v>
      </c>
      <c r="I3" s="24" t="s">
        <v>110</v>
      </c>
      <c r="J3" s="24" t="s">
        <v>111</v>
      </c>
      <c r="K3" s="24" t="s">
        <v>112</v>
      </c>
      <c r="L3" s="24" t="s">
        <v>113</v>
      </c>
      <c r="M3" s="24" t="s">
        <v>114</v>
      </c>
      <c r="N3" s="24" t="s">
        <v>115</v>
      </c>
      <c r="O3" s="25" t="s">
        <v>119</v>
      </c>
      <c r="P3" s="26">
        <v>15000</v>
      </c>
      <c r="Q3" s="25" t="s">
        <v>120</v>
      </c>
      <c r="R3" s="28"/>
    </row>
    <row r="4" spans="1:18" ht="13.5" thickBot="1">
      <c r="A4" s="22" t="s">
        <v>102</v>
      </c>
      <c r="B4" s="23" t="s">
        <v>121</v>
      </c>
      <c r="E4" s="24" t="s">
        <v>106</v>
      </c>
      <c r="F4" s="24" t="s">
        <v>107</v>
      </c>
      <c r="G4" s="24" t="s">
        <v>108</v>
      </c>
      <c r="K4" s="24" t="s">
        <v>112</v>
      </c>
      <c r="L4" s="24" t="s">
        <v>113</v>
      </c>
      <c r="M4" s="24" t="s">
        <v>114</v>
      </c>
      <c r="O4" s="25" t="s">
        <v>122</v>
      </c>
      <c r="P4" s="26">
        <v>15000</v>
      </c>
      <c r="Q4" s="25" t="s">
        <v>123</v>
      </c>
      <c r="R4" s="28"/>
    </row>
    <row r="5" spans="1:18" ht="13.5" thickBot="1">
      <c r="A5" s="22" t="s">
        <v>102</v>
      </c>
      <c r="B5" s="23" t="s">
        <v>124</v>
      </c>
      <c r="H5" s="24" t="s">
        <v>109</v>
      </c>
      <c r="I5" s="24" t="s">
        <v>110</v>
      </c>
      <c r="J5" s="24" t="s">
        <v>111</v>
      </c>
      <c r="K5" s="24" t="s">
        <v>112</v>
      </c>
      <c r="O5" s="25" t="s">
        <v>116</v>
      </c>
      <c r="P5" s="26">
        <v>15000</v>
      </c>
      <c r="Q5" s="25" t="s">
        <v>123</v>
      </c>
      <c r="R5" s="28"/>
    </row>
    <row r="6" spans="1:18" ht="13.5" thickBot="1">
      <c r="A6" s="22" t="s">
        <v>102</v>
      </c>
      <c r="B6" s="23" t="s">
        <v>125</v>
      </c>
      <c r="C6" s="24" t="s">
        <v>104</v>
      </c>
      <c r="D6" s="24" t="s">
        <v>105</v>
      </c>
      <c r="E6" s="24" t="s">
        <v>106</v>
      </c>
      <c r="N6" s="24" t="s">
        <v>115</v>
      </c>
      <c r="O6" s="25" t="s">
        <v>122</v>
      </c>
      <c r="P6" s="26">
        <v>15000</v>
      </c>
      <c r="Q6" s="25" t="s">
        <v>123</v>
      </c>
      <c r="R6" s="28"/>
    </row>
    <row r="7" spans="1:18" ht="13.5" thickBot="1">
      <c r="A7" s="22" t="s">
        <v>102</v>
      </c>
      <c r="B7" s="23" t="s">
        <v>126</v>
      </c>
      <c r="H7" s="24" t="s">
        <v>109</v>
      </c>
      <c r="I7" s="24" t="s">
        <v>110</v>
      </c>
      <c r="J7" s="24" t="s">
        <v>111</v>
      </c>
      <c r="K7" s="24" t="s">
        <v>112</v>
      </c>
      <c r="O7" s="25" t="s">
        <v>116</v>
      </c>
      <c r="P7" s="26">
        <v>13000</v>
      </c>
      <c r="Q7" s="25" t="s">
        <v>120</v>
      </c>
      <c r="R7" s="28"/>
    </row>
    <row r="8" spans="1:18" ht="13.5" thickBot="1">
      <c r="A8" s="22" t="s">
        <v>102</v>
      </c>
      <c r="B8" s="23" t="s">
        <v>127</v>
      </c>
      <c r="H8" s="24" t="s">
        <v>109</v>
      </c>
      <c r="I8" s="24" t="s">
        <v>110</v>
      </c>
      <c r="J8" s="24" t="s">
        <v>111</v>
      </c>
      <c r="K8" s="24" t="s">
        <v>112</v>
      </c>
      <c r="O8" s="25" t="s">
        <v>128</v>
      </c>
      <c r="P8" s="26">
        <v>12000</v>
      </c>
      <c r="Q8" s="25" t="s">
        <v>129</v>
      </c>
      <c r="R8" s="28"/>
    </row>
    <row r="9" spans="1:18" ht="13.5" thickBot="1">
      <c r="A9" s="22" t="s">
        <v>102</v>
      </c>
      <c r="B9" s="23" t="s">
        <v>130</v>
      </c>
      <c r="H9" s="24" t="s">
        <v>109</v>
      </c>
      <c r="I9" s="24" t="s">
        <v>110</v>
      </c>
      <c r="J9" s="24" t="s">
        <v>111</v>
      </c>
      <c r="K9" s="24" t="s">
        <v>112</v>
      </c>
      <c r="O9" s="25" t="s">
        <v>116</v>
      </c>
      <c r="P9" s="26">
        <v>12000</v>
      </c>
      <c r="Q9" s="25" t="s">
        <v>123</v>
      </c>
      <c r="R9" s="27"/>
    </row>
    <row r="10" spans="1:18" ht="13.5" thickBot="1">
      <c r="A10" s="22" t="s">
        <v>102</v>
      </c>
      <c r="B10" s="23" t="s">
        <v>131</v>
      </c>
      <c r="H10" s="24" t="s">
        <v>109</v>
      </c>
      <c r="I10" s="24" t="s">
        <v>110</v>
      </c>
      <c r="J10" s="24" t="s">
        <v>111</v>
      </c>
      <c r="K10" s="24" t="s">
        <v>112</v>
      </c>
      <c r="O10" s="25" t="s">
        <v>128</v>
      </c>
      <c r="P10" s="26">
        <v>10000</v>
      </c>
      <c r="Q10" s="25" t="s">
        <v>123</v>
      </c>
      <c r="R10" s="27"/>
    </row>
    <row r="11" spans="1:18" ht="13.5" thickBot="1">
      <c r="A11" s="22" t="s">
        <v>102</v>
      </c>
      <c r="B11" s="23" t="s">
        <v>132</v>
      </c>
      <c r="C11" s="24" t="s">
        <v>104</v>
      </c>
      <c r="D11" s="24" t="s">
        <v>105</v>
      </c>
      <c r="E11" s="24" t="s">
        <v>106</v>
      </c>
      <c r="F11" s="24" t="s">
        <v>107</v>
      </c>
      <c r="I11" s="24" t="s">
        <v>110</v>
      </c>
      <c r="J11" s="24" t="s">
        <v>111</v>
      </c>
      <c r="K11" s="24" t="s">
        <v>112</v>
      </c>
      <c r="M11" s="24" t="s">
        <v>114</v>
      </c>
      <c r="N11" s="24" t="s">
        <v>115</v>
      </c>
      <c r="O11" s="25" t="s">
        <v>133</v>
      </c>
      <c r="P11" s="26">
        <v>10000</v>
      </c>
      <c r="Q11" s="25" t="s">
        <v>120</v>
      </c>
      <c r="R11" s="28"/>
    </row>
    <row r="12" spans="1:18" ht="13.5" thickBot="1">
      <c r="A12" s="22" t="s">
        <v>102</v>
      </c>
      <c r="B12" s="23" t="s">
        <v>134</v>
      </c>
      <c r="C12" s="24" t="s">
        <v>104</v>
      </c>
      <c r="D12" s="24" t="s">
        <v>105</v>
      </c>
      <c r="E12" s="24" t="s">
        <v>106</v>
      </c>
      <c r="K12" s="24" t="s">
        <v>112</v>
      </c>
      <c r="L12" s="24" t="s">
        <v>113</v>
      </c>
      <c r="M12" s="24" t="s">
        <v>114</v>
      </c>
      <c r="N12" s="24" t="s">
        <v>115</v>
      </c>
      <c r="O12" s="25" t="s">
        <v>135</v>
      </c>
      <c r="P12" s="26">
        <v>10000</v>
      </c>
      <c r="Q12" s="25" t="s">
        <v>120</v>
      </c>
      <c r="R12" s="28"/>
    </row>
    <row r="13" spans="1:18" ht="13.5" thickBot="1">
      <c r="A13" s="22" t="s">
        <v>102</v>
      </c>
      <c r="B13" s="23" t="s">
        <v>136</v>
      </c>
      <c r="C13" s="24" t="s">
        <v>104</v>
      </c>
      <c r="D13" s="24" t="s">
        <v>105</v>
      </c>
      <c r="E13" s="24" t="s">
        <v>106</v>
      </c>
      <c r="F13" s="24" t="s">
        <v>107</v>
      </c>
      <c r="G13" s="24" t="s">
        <v>108</v>
      </c>
      <c r="N13" s="24" t="s">
        <v>115</v>
      </c>
      <c r="O13" s="25" t="s">
        <v>116</v>
      </c>
      <c r="P13" s="26">
        <v>9000</v>
      </c>
      <c r="Q13" s="25" t="s">
        <v>120</v>
      </c>
      <c r="R13" s="27"/>
    </row>
    <row r="14" spans="1:18" ht="13.5" thickBot="1">
      <c r="A14" s="22" t="s">
        <v>102</v>
      </c>
      <c r="B14" s="23" t="s">
        <v>137</v>
      </c>
      <c r="H14" s="24" t="s">
        <v>109</v>
      </c>
      <c r="I14" s="24" t="s">
        <v>110</v>
      </c>
      <c r="J14" s="24" t="s">
        <v>111</v>
      </c>
      <c r="K14" s="24" t="s">
        <v>112</v>
      </c>
      <c r="O14" s="25" t="s">
        <v>128</v>
      </c>
      <c r="P14" s="26">
        <v>8000</v>
      </c>
      <c r="Q14" s="25" t="s">
        <v>123</v>
      </c>
      <c r="R14" s="27"/>
    </row>
    <row r="15" spans="1:18" ht="13.5" thickBot="1">
      <c r="A15" s="22" t="s">
        <v>102</v>
      </c>
      <c r="B15" s="23" t="s">
        <v>138</v>
      </c>
      <c r="H15" s="24" t="s">
        <v>109</v>
      </c>
      <c r="I15" s="24" t="s">
        <v>110</v>
      </c>
      <c r="J15" s="24" t="s">
        <v>111</v>
      </c>
      <c r="K15" s="24" t="s">
        <v>112</v>
      </c>
      <c r="O15" s="25" t="s">
        <v>116</v>
      </c>
      <c r="P15" s="26">
        <v>8000</v>
      </c>
      <c r="Q15" s="25" t="s">
        <v>123</v>
      </c>
      <c r="R15" s="27"/>
    </row>
    <row r="16" spans="1:18" ht="13.5" thickBot="1">
      <c r="A16" s="22" t="s">
        <v>139</v>
      </c>
      <c r="B16" s="23" t="s">
        <v>140</v>
      </c>
      <c r="G16" s="24" t="s">
        <v>108</v>
      </c>
      <c r="H16" s="24" t="s">
        <v>109</v>
      </c>
      <c r="I16" s="24" t="s">
        <v>110</v>
      </c>
      <c r="J16" s="24" t="s">
        <v>111</v>
      </c>
      <c r="K16" s="24" t="s">
        <v>112</v>
      </c>
      <c r="L16" s="24" t="s">
        <v>113</v>
      </c>
      <c r="O16" s="25" t="s">
        <v>141</v>
      </c>
      <c r="P16" s="26">
        <v>8000</v>
      </c>
      <c r="Q16" s="25" t="s">
        <v>142</v>
      </c>
      <c r="R16" s="28"/>
    </row>
    <row r="17" spans="1:19" ht="13.5" thickBot="1">
      <c r="A17" s="22" t="s">
        <v>139</v>
      </c>
      <c r="B17" s="23" t="s">
        <v>143</v>
      </c>
      <c r="C17" s="24" t="s">
        <v>104</v>
      </c>
      <c r="D17" s="24" t="s">
        <v>105</v>
      </c>
      <c r="E17" s="24" t="s">
        <v>106</v>
      </c>
      <c r="F17" s="24" t="s">
        <v>107</v>
      </c>
      <c r="M17" s="24" t="s">
        <v>114</v>
      </c>
      <c r="N17" s="24" t="s">
        <v>115</v>
      </c>
      <c r="O17" s="25" t="s">
        <v>141</v>
      </c>
      <c r="P17" s="26">
        <v>8000</v>
      </c>
      <c r="Q17" s="25" t="s">
        <v>142</v>
      </c>
      <c r="R17" s="28"/>
      <c r="S17" s="22" t="s">
        <v>294</v>
      </c>
    </row>
    <row r="18" spans="1:19" ht="13.5" thickBot="1">
      <c r="A18" s="22" t="s">
        <v>102</v>
      </c>
      <c r="B18" s="23" t="s">
        <v>144</v>
      </c>
      <c r="F18" s="24" t="s">
        <v>107</v>
      </c>
      <c r="G18" s="24" t="s">
        <v>108</v>
      </c>
      <c r="H18" s="24" t="s">
        <v>109</v>
      </c>
      <c r="I18" s="24" t="s">
        <v>110</v>
      </c>
      <c r="J18" s="24" t="s">
        <v>111</v>
      </c>
      <c r="K18" s="24" t="s">
        <v>112</v>
      </c>
      <c r="L18" s="24" t="s">
        <v>113</v>
      </c>
      <c r="M18" s="24" t="s">
        <v>114</v>
      </c>
      <c r="O18" s="25" t="s">
        <v>133</v>
      </c>
      <c r="P18" s="26">
        <v>7000</v>
      </c>
      <c r="Q18" s="25" t="s">
        <v>120</v>
      </c>
      <c r="R18" s="27"/>
    </row>
    <row r="19" spans="1:19" ht="13.5" thickBot="1">
      <c r="A19" s="22" t="s">
        <v>139</v>
      </c>
      <c r="B19" s="23" t="s">
        <v>145</v>
      </c>
      <c r="H19" s="24" t="s">
        <v>109</v>
      </c>
      <c r="I19" s="24" t="s">
        <v>110</v>
      </c>
      <c r="J19" s="24" t="s">
        <v>111</v>
      </c>
      <c r="K19" s="24" t="s">
        <v>112</v>
      </c>
      <c r="O19" s="25" t="s">
        <v>146</v>
      </c>
      <c r="P19" s="26">
        <v>6000</v>
      </c>
      <c r="Q19" s="25" t="s">
        <v>147</v>
      </c>
      <c r="R19" s="28"/>
    </row>
    <row r="20" spans="1:19" ht="13.5" thickBot="1">
      <c r="A20" s="22" t="s">
        <v>102</v>
      </c>
      <c r="B20" s="23" t="s">
        <v>148</v>
      </c>
      <c r="E20" s="24" t="s">
        <v>106</v>
      </c>
      <c r="F20" s="24" t="s">
        <v>107</v>
      </c>
      <c r="G20" s="24" t="s">
        <v>108</v>
      </c>
      <c r="H20" s="24" t="s">
        <v>109</v>
      </c>
      <c r="I20" s="24" t="s">
        <v>110</v>
      </c>
      <c r="J20" s="24" t="s">
        <v>111</v>
      </c>
      <c r="K20" s="24" t="s">
        <v>112</v>
      </c>
      <c r="L20" s="24" t="s">
        <v>113</v>
      </c>
      <c r="M20" s="24" t="s">
        <v>114</v>
      </c>
      <c r="O20" s="25" t="s">
        <v>116</v>
      </c>
      <c r="P20" s="26">
        <v>5000</v>
      </c>
      <c r="Q20" s="25" t="s">
        <v>120</v>
      </c>
      <c r="R20" s="27"/>
    </row>
    <row r="21" spans="1:19" ht="13.5" thickBot="1">
      <c r="A21" s="22" t="s">
        <v>102</v>
      </c>
      <c r="B21" s="23" t="s">
        <v>149</v>
      </c>
      <c r="C21" s="24" t="s">
        <v>104</v>
      </c>
      <c r="D21" s="24" t="s">
        <v>105</v>
      </c>
      <c r="M21" s="24" t="s">
        <v>114</v>
      </c>
      <c r="N21" s="24" t="s">
        <v>115</v>
      </c>
      <c r="O21" s="25" t="s">
        <v>116</v>
      </c>
      <c r="P21" s="26">
        <v>5000</v>
      </c>
      <c r="Q21" s="25" t="s">
        <v>117</v>
      </c>
      <c r="R21" s="27"/>
    </row>
    <row r="22" spans="1:19" ht="13.5" thickBot="1">
      <c r="A22" s="22" t="s">
        <v>102</v>
      </c>
      <c r="B22" s="23" t="s">
        <v>150</v>
      </c>
      <c r="H22" s="24" t="s">
        <v>109</v>
      </c>
      <c r="I22" s="24" t="s">
        <v>110</v>
      </c>
      <c r="J22" s="24" t="s">
        <v>111</v>
      </c>
      <c r="K22" s="24" t="s">
        <v>112</v>
      </c>
      <c r="O22" s="25" t="s">
        <v>151</v>
      </c>
      <c r="P22" s="26">
        <v>4800</v>
      </c>
      <c r="Q22" s="25" t="s">
        <v>123</v>
      </c>
      <c r="R22" s="27"/>
    </row>
    <row r="23" spans="1:19" ht="13.5" thickBot="1">
      <c r="A23" s="22" t="s">
        <v>102</v>
      </c>
      <c r="B23" s="23" t="s">
        <v>152</v>
      </c>
      <c r="C23" s="24" t="s">
        <v>104</v>
      </c>
      <c r="D23" s="24" t="s">
        <v>105</v>
      </c>
      <c r="E23" s="24" t="s">
        <v>106</v>
      </c>
      <c r="F23" s="24" t="s">
        <v>107</v>
      </c>
      <c r="G23" s="24" t="s">
        <v>108</v>
      </c>
      <c r="H23" s="24" t="s">
        <v>109</v>
      </c>
      <c r="I23" s="24" t="s">
        <v>110</v>
      </c>
      <c r="J23" s="24" t="s">
        <v>111</v>
      </c>
      <c r="K23" s="24" t="s">
        <v>112</v>
      </c>
      <c r="L23" s="24" t="s">
        <v>113</v>
      </c>
      <c r="M23" s="24" t="s">
        <v>114</v>
      </c>
      <c r="N23" s="24" t="s">
        <v>115</v>
      </c>
      <c r="O23" s="25" t="s">
        <v>151</v>
      </c>
      <c r="P23" s="26">
        <v>4500</v>
      </c>
      <c r="Q23" s="25" t="s">
        <v>153</v>
      </c>
      <c r="R23" s="27"/>
    </row>
    <row r="24" spans="1:19" ht="13.5" thickBot="1">
      <c r="A24" s="22" t="s">
        <v>102</v>
      </c>
      <c r="B24" s="23" t="s">
        <v>154</v>
      </c>
      <c r="C24" s="24" t="s">
        <v>104</v>
      </c>
      <c r="D24" s="24" t="s">
        <v>105</v>
      </c>
      <c r="E24" s="24" t="s">
        <v>106</v>
      </c>
      <c r="F24" s="24" t="s">
        <v>107</v>
      </c>
      <c r="G24" s="24" t="s">
        <v>108</v>
      </c>
      <c r="H24" s="24" t="s">
        <v>109</v>
      </c>
      <c r="I24" s="24" t="s">
        <v>110</v>
      </c>
      <c r="J24" s="24" t="s">
        <v>111</v>
      </c>
      <c r="K24" s="24" t="s">
        <v>112</v>
      </c>
      <c r="L24" s="24" t="s">
        <v>113</v>
      </c>
      <c r="M24" s="24" t="s">
        <v>114</v>
      </c>
      <c r="N24" s="24" t="s">
        <v>115</v>
      </c>
      <c r="O24" s="25" t="s">
        <v>151</v>
      </c>
      <c r="P24" s="26">
        <v>4000</v>
      </c>
      <c r="Q24" s="25" t="s">
        <v>123</v>
      </c>
      <c r="R24" s="28"/>
    </row>
    <row r="25" spans="1:19" ht="13.5" thickBot="1">
      <c r="A25" s="22" t="s">
        <v>102</v>
      </c>
      <c r="B25" s="23" t="s">
        <v>155</v>
      </c>
      <c r="I25" s="24" t="s">
        <v>110</v>
      </c>
      <c r="J25" s="24" t="s">
        <v>111</v>
      </c>
      <c r="K25" s="24" t="s">
        <v>112</v>
      </c>
      <c r="O25" s="25" t="s">
        <v>116</v>
      </c>
      <c r="P25" s="26">
        <v>4000</v>
      </c>
      <c r="Q25" s="25" t="s">
        <v>129</v>
      </c>
      <c r="R25" s="28"/>
    </row>
    <row r="26" spans="1:19" ht="13.5" thickBot="1">
      <c r="A26" s="22" t="s">
        <v>139</v>
      </c>
      <c r="B26" s="23" t="s">
        <v>156</v>
      </c>
      <c r="C26" s="24" t="s">
        <v>104</v>
      </c>
      <c r="D26" s="24" t="s">
        <v>105</v>
      </c>
      <c r="E26" s="24" t="s">
        <v>106</v>
      </c>
      <c r="H26" s="24" t="s">
        <v>109</v>
      </c>
      <c r="I26" s="24" t="s">
        <v>110</v>
      </c>
      <c r="J26" s="24" t="s">
        <v>111</v>
      </c>
      <c r="K26" s="24" t="s">
        <v>112</v>
      </c>
      <c r="N26" s="24" t="s">
        <v>115</v>
      </c>
      <c r="O26" s="25" t="s">
        <v>157</v>
      </c>
      <c r="P26" s="26">
        <v>4000</v>
      </c>
      <c r="Q26" s="25" t="s">
        <v>158</v>
      </c>
      <c r="R26" s="27"/>
    </row>
    <row r="27" spans="1:19" ht="13.5" thickBot="1">
      <c r="A27" s="22" t="s">
        <v>139</v>
      </c>
      <c r="B27" s="23" t="s">
        <v>159</v>
      </c>
      <c r="G27" s="24" t="s">
        <v>108</v>
      </c>
      <c r="H27" s="24" t="s">
        <v>109</v>
      </c>
      <c r="I27" s="24" t="s">
        <v>110</v>
      </c>
      <c r="J27" s="24" t="s">
        <v>111</v>
      </c>
      <c r="K27" s="24" t="s">
        <v>112</v>
      </c>
      <c r="O27" s="25" t="s">
        <v>157</v>
      </c>
      <c r="P27" s="26">
        <v>4000</v>
      </c>
      <c r="Q27" s="25" t="s">
        <v>160</v>
      </c>
      <c r="R27" s="28"/>
    </row>
    <row r="28" spans="1:19" ht="13.5" thickBot="1">
      <c r="A28" s="22" t="s">
        <v>102</v>
      </c>
      <c r="B28" s="23" t="s">
        <v>161</v>
      </c>
      <c r="E28" s="24" t="s">
        <v>106</v>
      </c>
      <c r="F28" s="24" t="s">
        <v>107</v>
      </c>
      <c r="G28" s="24" t="s">
        <v>108</v>
      </c>
      <c r="H28" s="24" t="s">
        <v>109</v>
      </c>
      <c r="K28" s="24" t="s">
        <v>112</v>
      </c>
      <c r="L28" s="24" t="s">
        <v>113</v>
      </c>
      <c r="M28" s="24" t="s">
        <v>114</v>
      </c>
      <c r="O28" s="25" t="s">
        <v>128</v>
      </c>
      <c r="P28" s="26">
        <v>3800</v>
      </c>
      <c r="Q28" s="25" t="s">
        <v>123</v>
      </c>
      <c r="R28" s="28"/>
    </row>
    <row r="29" spans="1:19" ht="13.5" thickBot="1">
      <c r="A29" s="22" t="s">
        <v>102</v>
      </c>
      <c r="B29" s="23" t="s">
        <v>162</v>
      </c>
      <c r="J29" s="24" t="s">
        <v>111</v>
      </c>
      <c r="K29" s="24" t="s">
        <v>112</v>
      </c>
      <c r="O29" s="25" t="s">
        <v>128</v>
      </c>
      <c r="P29" s="26">
        <v>3750</v>
      </c>
      <c r="Q29" s="25" t="s">
        <v>163</v>
      </c>
      <c r="R29" s="28"/>
    </row>
    <row r="30" spans="1:19" ht="13.5" thickBot="1">
      <c r="A30" s="22" t="s">
        <v>102</v>
      </c>
      <c r="B30" s="23" t="s">
        <v>164</v>
      </c>
      <c r="G30" s="24" t="s">
        <v>108</v>
      </c>
      <c r="H30" s="24" t="s">
        <v>109</v>
      </c>
      <c r="I30" s="24" t="s">
        <v>110</v>
      </c>
      <c r="J30" s="24" t="s">
        <v>111</v>
      </c>
      <c r="K30" s="24" t="s">
        <v>112</v>
      </c>
      <c r="L30" s="24" t="s">
        <v>113</v>
      </c>
      <c r="O30" s="25" t="s">
        <v>128</v>
      </c>
      <c r="P30" s="26">
        <v>3000</v>
      </c>
      <c r="Q30" s="25" t="s">
        <v>123</v>
      </c>
      <c r="R30" s="28"/>
    </row>
    <row r="31" spans="1:19" ht="13.5" thickBot="1">
      <c r="A31" s="22" t="s">
        <v>102</v>
      </c>
      <c r="B31" s="23" t="s">
        <v>165</v>
      </c>
      <c r="J31" s="24" t="s">
        <v>111</v>
      </c>
      <c r="K31" s="24" t="s">
        <v>112</v>
      </c>
      <c r="L31" s="24" t="s">
        <v>113</v>
      </c>
      <c r="M31" s="24" t="s">
        <v>114</v>
      </c>
      <c r="O31" s="25" t="s">
        <v>116</v>
      </c>
      <c r="P31" s="26">
        <v>3000</v>
      </c>
      <c r="Q31" s="25" t="s">
        <v>129</v>
      </c>
      <c r="R31" s="28"/>
    </row>
    <row r="32" spans="1:19" ht="13.5" thickBot="1">
      <c r="A32" s="22" t="s">
        <v>102</v>
      </c>
      <c r="B32" s="23" t="s">
        <v>166</v>
      </c>
      <c r="C32" s="24" t="s">
        <v>104</v>
      </c>
      <c r="D32" s="24" t="s">
        <v>105</v>
      </c>
      <c r="E32" s="24" t="s">
        <v>106</v>
      </c>
      <c r="F32" s="24" t="s">
        <v>107</v>
      </c>
      <c r="G32" s="24" t="s">
        <v>108</v>
      </c>
      <c r="H32" s="24" t="s">
        <v>109</v>
      </c>
      <c r="I32" s="24" t="s">
        <v>110</v>
      </c>
      <c r="J32" s="24" t="s">
        <v>111</v>
      </c>
      <c r="K32" s="24" t="s">
        <v>112</v>
      </c>
      <c r="L32" s="24" t="s">
        <v>113</v>
      </c>
      <c r="M32" s="24" t="s">
        <v>114</v>
      </c>
      <c r="N32" s="24" t="s">
        <v>115</v>
      </c>
      <c r="O32" s="25" t="s">
        <v>116</v>
      </c>
      <c r="P32" s="26">
        <v>3000</v>
      </c>
      <c r="Q32" s="25" t="s">
        <v>120</v>
      </c>
      <c r="R32" s="28"/>
    </row>
    <row r="33" spans="1:18" ht="13.5" thickBot="1">
      <c r="A33" s="22" t="s">
        <v>139</v>
      </c>
      <c r="B33" s="23" t="s">
        <v>167</v>
      </c>
      <c r="F33" s="24" t="s">
        <v>107</v>
      </c>
      <c r="G33" s="24" t="s">
        <v>108</v>
      </c>
      <c r="H33" s="24" t="s">
        <v>109</v>
      </c>
      <c r="I33" s="24" t="s">
        <v>110</v>
      </c>
      <c r="J33" s="24" t="s">
        <v>111</v>
      </c>
      <c r="K33" s="24" t="s">
        <v>112</v>
      </c>
      <c r="O33" s="25" t="s">
        <v>157</v>
      </c>
      <c r="P33" s="26">
        <v>3000</v>
      </c>
      <c r="Q33" s="25" t="s">
        <v>168</v>
      </c>
      <c r="R33" s="27"/>
    </row>
    <row r="34" spans="1:18" ht="13.5" thickBot="1">
      <c r="A34" s="22" t="s">
        <v>139</v>
      </c>
      <c r="B34" s="23" t="s">
        <v>169</v>
      </c>
      <c r="F34" s="24" t="s">
        <v>107</v>
      </c>
      <c r="G34" s="24" t="s">
        <v>108</v>
      </c>
      <c r="H34" s="24" t="s">
        <v>109</v>
      </c>
      <c r="I34" s="24" t="s">
        <v>110</v>
      </c>
      <c r="J34" s="24" t="s">
        <v>111</v>
      </c>
      <c r="K34" s="24" t="s">
        <v>112</v>
      </c>
      <c r="O34" s="25" t="s">
        <v>146</v>
      </c>
      <c r="P34" s="26">
        <v>3000</v>
      </c>
      <c r="Q34" s="25" t="s">
        <v>142</v>
      </c>
      <c r="R34" s="28"/>
    </row>
    <row r="35" spans="1:18" ht="13.5" thickBot="1">
      <c r="A35" s="22" t="s">
        <v>139</v>
      </c>
      <c r="B35" s="23" t="s">
        <v>170</v>
      </c>
      <c r="G35" s="24" t="s">
        <v>108</v>
      </c>
      <c r="H35" s="24" t="s">
        <v>109</v>
      </c>
      <c r="O35" s="25" t="s">
        <v>171</v>
      </c>
      <c r="P35" s="26">
        <v>3000</v>
      </c>
      <c r="Q35" s="25" t="s">
        <v>120</v>
      </c>
      <c r="R35" s="28"/>
    </row>
    <row r="36" spans="1:18" ht="13.5" thickBot="1">
      <c r="A36" s="22" t="s">
        <v>102</v>
      </c>
      <c r="B36" s="23" t="s">
        <v>172</v>
      </c>
      <c r="G36" s="24" t="s">
        <v>108</v>
      </c>
      <c r="H36" s="24" t="s">
        <v>109</v>
      </c>
      <c r="I36" s="24" t="s">
        <v>110</v>
      </c>
      <c r="J36" s="24" t="s">
        <v>111</v>
      </c>
      <c r="K36" s="24" t="s">
        <v>112</v>
      </c>
      <c r="L36" s="24" t="s">
        <v>113</v>
      </c>
      <c r="O36" s="25" t="s">
        <v>128</v>
      </c>
      <c r="P36" s="26">
        <v>2500</v>
      </c>
      <c r="Q36" s="25" t="s">
        <v>153</v>
      </c>
      <c r="R36" s="27"/>
    </row>
    <row r="37" spans="1:18" ht="13.5" thickBot="1">
      <c r="A37" s="22" t="s">
        <v>102</v>
      </c>
      <c r="B37" s="23" t="s">
        <v>173</v>
      </c>
      <c r="C37" s="24" t="s">
        <v>104</v>
      </c>
      <c r="D37" s="24" t="s">
        <v>105</v>
      </c>
      <c r="E37" s="24" t="s">
        <v>106</v>
      </c>
      <c r="M37" s="24" t="s">
        <v>114</v>
      </c>
      <c r="N37" s="24" t="s">
        <v>115</v>
      </c>
      <c r="O37" s="25" t="s">
        <v>116</v>
      </c>
      <c r="P37" s="26">
        <v>2500</v>
      </c>
      <c r="Q37" s="25" t="s">
        <v>123</v>
      </c>
      <c r="R37" s="28"/>
    </row>
    <row r="38" spans="1:18" ht="13.5" thickBot="1">
      <c r="A38" s="22" t="s">
        <v>102</v>
      </c>
      <c r="B38" s="23" t="s">
        <v>174</v>
      </c>
      <c r="H38" s="24" t="s">
        <v>109</v>
      </c>
      <c r="I38" s="24" t="s">
        <v>110</v>
      </c>
      <c r="J38" s="24" t="s">
        <v>111</v>
      </c>
      <c r="K38" s="24" t="s">
        <v>112</v>
      </c>
      <c r="O38" s="25" t="s">
        <v>128</v>
      </c>
      <c r="P38" s="26">
        <v>2500</v>
      </c>
      <c r="Q38" s="25" t="s">
        <v>175</v>
      </c>
      <c r="R38" s="28"/>
    </row>
    <row r="39" spans="1:18" ht="13.5" thickBot="1">
      <c r="A39" s="22" t="s">
        <v>139</v>
      </c>
      <c r="B39" s="23" t="s">
        <v>176</v>
      </c>
      <c r="C39" s="24" t="s">
        <v>104</v>
      </c>
      <c r="D39" s="24" t="s">
        <v>105</v>
      </c>
      <c r="N39" s="24" t="s">
        <v>115</v>
      </c>
      <c r="O39" s="25" t="s">
        <v>177</v>
      </c>
      <c r="P39" s="26">
        <v>2500</v>
      </c>
      <c r="Q39" s="25" t="s">
        <v>120</v>
      </c>
      <c r="R39" s="27"/>
    </row>
    <row r="40" spans="1:18" ht="13.5" thickBot="1">
      <c r="A40" s="22" t="s">
        <v>139</v>
      </c>
      <c r="B40" s="23" t="s">
        <v>178</v>
      </c>
      <c r="F40" s="24" t="s">
        <v>107</v>
      </c>
      <c r="G40" s="24" t="s">
        <v>108</v>
      </c>
      <c r="H40" s="24" t="s">
        <v>109</v>
      </c>
      <c r="I40" s="24" t="s">
        <v>110</v>
      </c>
      <c r="J40" s="24" t="s">
        <v>111</v>
      </c>
      <c r="K40" s="24" t="s">
        <v>112</v>
      </c>
      <c r="O40" s="25" t="s">
        <v>157</v>
      </c>
      <c r="P40" s="26">
        <v>2500</v>
      </c>
      <c r="Q40" s="25" t="s">
        <v>160</v>
      </c>
      <c r="R40" s="28"/>
    </row>
    <row r="41" spans="1:18" ht="13.5" thickBot="1">
      <c r="A41" s="22" t="s">
        <v>139</v>
      </c>
      <c r="B41" s="23" t="s">
        <v>179</v>
      </c>
      <c r="E41" s="24" t="s">
        <v>106</v>
      </c>
      <c r="F41" s="24" t="s">
        <v>107</v>
      </c>
      <c r="G41" s="24" t="s">
        <v>108</v>
      </c>
      <c r="H41" s="24" t="s">
        <v>109</v>
      </c>
      <c r="O41" s="25" t="s">
        <v>180</v>
      </c>
      <c r="P41" s="26">
        <v>2500</v>
      </c>
      <c r="Q41" s="25" t="s">
        <v>181</v>
      </c>
      <c r="R41" s="28"/>
    </row>
    <row r="42" spans="1:18" ht="13.5" thickBot="1">
      <c r="A42" s="22" t="s">
        <v>139</v>
      </c>
      <c r="B42" s="23" t="s">
        <v>182</v>
      </c>
      <c r="C42" s="24" t="s">
        <v>104</v>
      </c>
      <c r="D42" s="24" t="s">
        <v>105</v>
      </c>
      <c r="F42" s="24" t="s">
        <v>107</v>
      </c>
      <c r="G42" s="24" t="s">
        <v>108</v>
      </c>
      <c r="H42" s="24" t="s">
        <v>109</v>
      </c>
      <c r="I42" s="24" t="s">
        <v>110</v>
      </c>
      <c r="J42" s="24" t="s">
        <v>111</v>
      </c>
      <c r="K42" s="24" t="s">
        <v>112</v>
      </c>
      <c r="N42" s="24" t="s">
        <v>115</v>
      </c>
      <c r="O42" s="25" t="s">
        <v>180</v>
      </c>
      <c r="P42" s="26">
        <v>2500</v>
      </c>
      <c r="Q42" s="25" t="s">
        <v>168</v>
      </c>
      <c r="R42" s="27"/>
    </row>
    <row r="43" spans="1:18" ht="13.5" thickBot="1">
      <c r="A43" s="22" t="s">
        <v>139</v>
      </c>
      <c r="B43" s="23" t="s">
        <v>183</v>
      </c>
      <c r="C43" s="24" t="s">
        <v>104</v>
      </c>
      <c r="D43" s="24" t="s">
        <v>105</v>
      </c>
      <c r="E43" s="24" t="s">
        <v>106</v>
      </c>
      <c r="F43" s="24" t="s">
        <v>107</v>
      </c>
      <c r="G43" s="24" t="s">
        <v>108</v>
      </c>
      <c r="H43" s="24" t="s">
        <v>109</v>
      </c>
      <c r="I43" s="24" t="s">
        <v>110</v>
      </c>
      <c r="J43" s="24" t="s">
        <v>111</v>
      </c>
      <c r="K43" s="24" t="s">
        <v>112</v>
      </c>
      <c r="L43" s="24" t="s">
        <v>113</v>
      </c>
      <c r="M43" s="24" t="s">
        <v>114</v>
      </c>
      <c r="N43" s="24" t="s">
        <v>115</v>
      </c>
      <c r="O43" s="25" t="s">
        <v>184</v>
      </c>
      <c r="P43" s="26">
        <v>2500</v>
      </c>
      <c r="Q43" s="25" t="s">
        <v>120</v>
      </c>
      <c r="R43" s="27"/>
    </row>
    <row r="44" spans="1:18" ht="13.5" thickBot="1">
      <c r="A44" s="22" t="s">
        <v>139</v>
      </c>
      <c r="B44" s="23" t="s">
        <v>185</v>
      </c>
      <c r="E44" s="24" t="s">
        <v>106</v>
      </c>
      <c r="F44" s="24" t="s">
        <v>107</v>
      </c>
      <c r="G44" s="24" t="s">
        <v>108</v>
      </c>
      <c r="H44" s="24" t="s">
        <v>109</v>
      </c>
      <c r="I44" s="24" t="s">
        <v>110</v>
      </c>
      <c r="J44" s="24" t="s">
        <v>111</v>
      </c>
      <c r="K44" s="24" t="s">
        <v>112</v>
      </c>
      <c r="L44" s="24" t="s">
        <v>113</v>
      </c>
      <c r="M44" s="24" t="s">
        <v>114</v>
      </c>
      <c r="O44" s="25" t="s">
        <v>186</v>
      </c>
      <c r="P44" s="26">
        <v>2400</v>
      </c>
      <c r="Q44" s="25" t="s">
        <v>168</v>
      </c>
      <c r="R44" s="28"/>
    </row>
    <row r="45" spans="1:18" ht="15" customHeight="1" thickBot="1">
      <c r="A45" s="22" t="s">
        <v>102</v>
      </c>
      <c r="B45" s="23" t="s">
        <v>187</v>
      </c>
      <c r="K45" s="24" t="s">
        <v>112</v>
      </c>
      <c r="L45" s="24" t="s">
        <v>113</v>
      </c>
      <c r="M45" s="24" t="s">
        <v>114</v>
      </c>
      <c r="O45" s="25" t="s">
        <v>128</v>
      </c>
      <c r="P45" s="26">
        <v>2000</v>
      </c>
      <c r="Q45" s="25" t="s">
        <v>123</v>
      </c>
      <c r="R45" s="28"/>
    </row>
    <row r="46" spans="1:18" ht="13.5" thickBot="1">
      <c r="A46" s="22" t="s">
        <v>102</v>
      </c>
      <c r="B46" s="23" t="s">
        <v>188</v>
      </c>
      <c r="J46" s="24" t="s">
        <v>111</v>
      </c>
      <c r="K46" s="24" t="s">
        <v>112</v>
      </c>
      <c r="L46" s="24" t="s">
        <v>113</v>
      </c>
      <c r="O46" s="25" t="s">
        <v>116</v>
      </c>
      <c r="P46" s="26">
        <v>2000</v>
      </c>
      <c r="Q46" s="25" t="s">
        <v>120</v>
      </c>
      <c r="R46" s="27"/>
    </row>
    <row r="47" spans="1:18" ht="13.5" thickBot="1">
      <c r="A47" s="22" t="s">
        <v>102</v>
      </c>
      <c r="B47" s="23" t="s">
        <v>189</v>
      </c>
      <c r="K47" s="24" t="s">
        <v>112</v>
      </c>
      <c r="O47" s="25" t="s">
        <v>135</v>
      </c>
      <c r="P47" s="26">
        <v>1800</v>
      </c>
      <c r="Q47" s="25" t="s">
        <v>120</v>
      </c>
      <c r="R47" s="28"/>
    </row>
    <row r="48" spans="1:18" ht="13.5" thickBot="1">
      <c r="A48" s="22" t="s">
        <v>102</v>
      </c>
      <c r="B48" s="23" t="s">
        <v>190</v>
      </c>
      <c r="K48" s="24" t="s">
        <v>112</v>
      </c>
      <c r="L48" s="24" t="s">
        <v>113</v>
      </c>
      <c r="M48" s="24" t="s">
        <v>114</v>
      </c>
      <c r="N48" s="24" t="s">
        <v>115</v>
      </c>
      <c r="O48" s="25" t="s">
        <v>128</v>
      </c>
      <c r="P48" s="26">
        <v>1800</v>
      </c>
      <c r="Q48" s="25" t="s">
        <v>120</v>
      </c>
      <c r="R48" s="27"/>
    </row>
    <row r="49" spans="1:18" ht="13.5" thickBot="1">
      <c r="A49" s="22" t="s">
        <v>102</v>
      </c>
      <c r="B49" s="23" t="s">
        <v>191</v>
      </c>
      <c r="H49" s="24" t="s">
        <v>109</v>
      </c>
      <c r="I49" s="24" t="s">
        <v>110</v>
      </c>
      <c r="J49" s="24" t="s">
        <v>111</v>
      </c>
      <c r="K49" s="24" t="s">
        <v>112</v>
      </c>
      <c r="O49" s="25" t="s">
        <v>116</v>
      </c>
      <c r="P49" s="26">
        <v>1500</v>
      </c>
      <c r="Q49" s="25" t="s">
        <v>120</v>
      </c>
      <c r="R49" s="27"/>
    </row>
    <row r="50" spans="1:18" ht="13.5" thickBot="1">
      <c r="A50" s="22" t="s">
        <v>139</v>
      </c>
      <c r="B50" s="23" t="s">
        <v>192</v>
      </c>
      <c r="D50" s="24" t="s">
        <v>105</v>
      </c>
      <c r="E50" s="24" t="s">
        <v>106</v>
      </c>
      <c r="F50" s="24" t="s">
        <v>107</v>
      </c>
      <c r="G50" s="24" t="s">
        <v>108</v>
      </c>
      <c r="H50" s="24" t="s">
        <v>109</v>
      </c>
      <c r="I50" s="24" t="s">
        <v>110</v>
      </c>
      <c r="J50" s="24" t="s">
        <v>111</v>
      </c>
      <c r="K50" s="24" t="s">
        <v>112</v>
      </c>
      <c r="L50" s="24" t="s">
        <v>113</v>
      </c>
      <c r="O50" s="25" t="s">
        <v>141</v>
      </c>
      <c r="P50" s="26">
        <v>1500</v>
      </c>
      <c r="Q50" s="25" t="s">
        <v>120</v>
      </c>
      <c r="R50" s="28"/>
    </row>
    <row r="51" spans="1:18" ht="13.5" thickBot="1">
      <c r="A51" s="22" t="s">
        <v>102</v>
      </c>
      <c r="B51" s="23" t="s">
        <v>193</v>
      </c>
      <c r="C51" s="24" t="s">
        <v>104</v>
      </c>
      <c r="D51" s="24" t="s">
        <v>105</v>
      </c>
      <c r="E51" s="24" t="s">
        <v>106</v>
      </c>
      <c r="F51" s="24" t="s">
        <v>107</v>
      </c>
      <c r="G51" s="24" t="s">
        <v>108</v>
      </c>
      <c r="H51" s="24" t="s">
        <v>109</v>
      </c>
      <c r="I51" s="24" t="s">
        <v>110</v>
      </c>
      <c r="J51" s="24" t="s">
        <v>111</v>
      </c>
      <c r="K51" s="24" t="s">
        <v>112</v>
      </c>
      <c r="L51" s="24" t="s">
        <v>113</v>
      </c>
      <c r="M51" s="24" t="s">
        <v>114</v>
      </c>
      <c r="N51" s="24" t="s">
        <v>115</v>
      </c>
      <c r="O51" s="25" t="s">
        <v>151</v>
      </c>
      <c r="P51" s="26">
        <v>1300</v>
      </c>
      <c r="Q51" s="25" t="s">
        <v>120</v>
      </c>
      <c r="R51" s="28"/>
    </row>
    <row r="52" spans="1:18" ht="13.5" thickBot="1">
      <c r="A52" s="22" t="s">
        <v>102</v>
      </c>
      <c r="B52" s="23" t="s">
        <v>194</v>
      </c>
      <c r="F52" s="24" t="s">
        <v>107</v>
      </c>
      <c r="G52" s="24" t="s">
        <v>108</v>
      </c>
      <c r="H52" s="24" t="s">
        <v>109</v>
      </c>
      <c r="I52" s="24" t="s">
        <v>110</v>
      </c>
      <c r="J52" s="24" t="s">
        <v>111</v>
      </c>
      <c r="K52" s="24" t="s">
        <v>112</v>
      </c>
      <c r="L52" s="24" t="s">
        <v>113</v>
      </c>
      <c r="M52" s="24" t="s">
        <v>114</v>
      </c>
      <c r="O52" s="25" t="s">
        <v>128</v>
      </c>
      <c r="P52" s="26">
        <v>1300</v>
      </c>
      <c r="Q52" s="25" t="s">
        <v>153</v>
      </c>
      <c r="R52" s="28"/>
    </row>
    <row r="53" spans="1:18" ht="13.5" thickBot="1">
      <c r="A53" s="22" t="s">
        <v>102</v>
      </c>
      <c r="B53" s="23" t="s">
        <v>195</v>
      </c>
      <c r="C53" s="24" t="s">
        <v>104</v>
      </c>
      <c r="D53" s="24" t="s">
        <v>105</v>
      </c>
      <c r="E53" s="24" t="s">
        <v>106</v>
      </c>
      <c r="F53" s="24" t="s">
        <v>107</v>
      </c>
      <c r="G53" s="24" t="s">
        <v>108</v>
      </c>
      <c r="H53" s="24" t="s">
        <v>109</v>
      </c>
      <c r="I53" s="24" t="s">
        <v>110</v>
      </c>
      <c r="J53" s="24" t="s">
        <v>111</v>
      </c>
      <c r="K53" s="24" t="s">
        <v>112</v>
      </c>
      <c r="L53" s="24" t="s">
        <v>113</v>
      </c>
      <c r="M53" s="24" t="s">
        <v>114</v>
      </c>
      <c r="N53" s="24" t="s">
        <v>115</v>
      </c>
      <c r="O53" s="25" t="s">
        <v>151</v>
      </c>
      <c r="P53" s="26">
        <v>1300</v>
      </c>
      <c r="Q53" s="25" t="s">
        <v>153</v>
      </c>
      <c r="R53" s="27"/>
    </row>
    <row r="54" spans="1:18" ht="13.5" thickBot="1">
      <c r="A54" s="22" t="s">
        <v>102</v>
      </c>
      <c r="B54" s="23" t="s">
        <v>196</v>
      </c>
      <c r="F54" s="24" t="s">
        <v>107</v>
      </c>
      <c r="G54" s="24" t="s">
        <v>108</v>
      </c>
      <c r="H54" s="24" t="s">
        <v>109</v>
      </c>
      <c r="I54" s="24" t="s">
        <v>110</v>
      </c>
      <c r="J54" s="24" t="s">
        <v>111</v>
      </c>
      <c r="K54" s="24" t="s">
        <v>112</v>
      </c>
      <c r="L54" s="24" t="s">
        <v>113</v>
      </c>
      <c r="M54" s="24" t="s">
        <v>114</v>
      </c>
      <c r="O54" s="25" t="s">
        <v>116</v>
      </c>
      <c r="P54" s="26">
        <v>1100</v>
      </c>
      <c r="Q54" s="25" t="s">
        <v>197</v>
      </c>
      <c r="R54" s="27"/>
    </row>
    <row r="55" spans="1:18" ht="13.5" thickBot="1">
      <c r="A55" s="22" t="s">
        <v>102</v>
      </c>
      <c r="B55" s="23" t="s">
        <v>198</v>
      </c>
      <c r="E55" s="24" t="s">
        <v>106</v>
      </c>
      <c r="F55" s="24" t="s">
        <v>107</v>
      </c>
      <c r="G55" s="24" t="s">
        <v>108</v>
      </c>
      <c r="H55" s="24" t="s">
        <v>109</v>
      </c>
      <c r="K55" s="24" t="s">
        <v>112</v>
      </c>
      <c r="L55" s="24" t="s">
        <v>113</v>
      </c>
      <c r="M55" s="24" t="s">
        <v>114</v>
      </c>
      <c r="O55" s="25" t="s">
        <v>122</v>
      </c>
      <c r="P55" s="26">
        <v>1000</v>
      </c>
      <c r="Q55" s="25" t="s">
        <v>120</v>
      </c>
      <c r="R55" s="28"/>
    </row>
    <row r="56" spans="1:18" ht="13.5" thickBot="1">
      <c r="A56" s="22" t="s">
        <v>102</v>
      </c>
      <c r="B56" s="23" t="s">
        <v>199</v>
      </c>
      <c r="C56" s="24" t="s">
        <v>104</v>
      </c>
      <c r="D56" s="24" t="s">
        <v>105</v>
      </c>
      <c r="E56" s="24" t="s">
        <v>106</v>
      </c>
      <c r="N56" s="24" t="s">
        <v>115</v>
      </c>
      <c r="O56" s="25" t="s">
        <v>116</v>
      </c>
      <c r="P56" s="26">
        <v>1000</v>
      </c>
      <c r="Q56" s="25" t="s">
        <v>120</v>
      </c>
      <c r="R56" s="27"/>
    </row>
    <row r="57" spans="1:18" ht="13.5" thickBot="1">
      <c r="A57" s="22" t="s">
        <v>102</v>
      </c>
      <c r="B57" s="23" t="s">
        <v>200</v>
      </c>
      <c r="F57" s="24" t="s">
        <v>107</v>
      </c>
      <c r="G57" s="24" t="s">
        <v>108</v>
      </c>
      <c r="H57" s="24" t="s">
        <v>109</v>
      </c>
      <c r="I57" s="24" t="s">
        <v>110</v>
      </c>
      <c r="J57" s="24" t="s">
        <v>111</v>
      </c>
      <c r="K57" s="24" t="s">
        <v>112</v>
      </c>
      <c r="O57" s="25" t="s">
        <v>116</v>
      </c>
      <c r="P57" s="26">
        <v>1000</v>
      </c>
      <c r="Q57" s="25" t="s">
        <v>120</v>
      </c>
      <c r="R57" s="28"/>
    </row>
    <row r="58" spans="1:18" ht="13.5" thickBot="1">
      <c r="A58" s="22" t="s">
        <v>139</v>
      </c>
      <c r="B58" s="23" t="s">
        <v>201</v>
      </c>
      <c r="C58" s="24" t="s">
        <v>104</v>
      </c>
      <c r="D58" s="24" t="s">
        <v>105</v>
      </c>
      <c r="E58" s="24" t="s">
        <v>106</v>
      </c>
      <c r="F58" s="24" t="s">
        <v>107</v>
      </c>
      <c r="G58" s="24" t="s">
        <v>108</v>
      </c>
      <c r="H58" s="24" t="s">
        <v>109</v>
      </c>
      <c r="I58" s="24" t="s">
        <v>110</v>
      </c>
      <c r="J58" s="24" t="s">
        <v>111</v>
      </c>
      <c r="K58" s="24" t="s">
        <v>112</v>
      </c>
      <c r="L58" s="24" t="s">
        <v>113</v>
      </c>
      <c r="M58" s="24" t="s">
        <v>114</v>
      </c>
      <c r="N58" s="24" t="s">
        <v>115</v>
      </c>
      <c r="O58" s="25" t="s">
        <v>202</v>
      </c>
      <c r="P58" s="26">
        <v>1000</v>
      </c>
      <c r="Q58" s="25" t="s">
        <v>147</v>
      </c>
      <c r="R58" s="28"/>
    </row>
    <row r="59" spans="1:18" ht="13.5" thickBot="1">
      <c r="A59" s="22" t="s">
        <v>139</v>
      </c>
      <c r="B59" s="23" t="s">
        <v>203</v>
      </c>
      <c r="E59" s="24" t="s">
        <v>106</v>
      </c>
      <c r="F59" s="24" t="s">
        <v>107</v>
      </c>
      <c r="G59" s="24" t="s">
        <v>108</v>
      </c>
      <c r="H59" s="24" t="s">
        <v>109</v>
      </c>
      <c r="I59" s="24" t="s">
        <v>110</v>
      </c>
      <c r="J59" s="24" t="s">
        <v>111</v>
      </c>
      <c r="K59" s="24" t="s">
        <v>112</v>
      </c>
      <c r="L59" s="24" t="s">
        <v>113</v>
      </c>
      <c r="O59" s="25" t="s">
        <v>186</v>
      </c>
      <c r="P59" s="26">
        <v>1000</v>
      </c>
      <c r="Q59" s="25" t="s">
        <v>147</v>
      </c>
      <c r="R59" s="28"/>
    </row>
    <row r="60" spans="1:18" ht="13.5" thickBot="1">
      <c r="A60" s="22" t="s">
        <v>139</v>
      </c>
      <c r="B60" s="23" t="s">
        <v>204</v>
      </c>
      <c r="C60" s="24" t="s">
        <v>104</v>
      </c>
      <c r="D60" s="24" t="s">
        <v>105</v>
      </c>
      <c r="E60" s="24" t="s">
        <v>106</v>
      </c>
      <c r="F60" s="24" t="s">
        <v>107</v>
      </c>
      <c r="G60" s="24" t="s">
        <v>108</v>
      </c>
      <c r="H60" s="24" t="s">
        <v>109</v>
      </c>
      <c r="I60" s="24" t="s">
        <v>110</v>
      </c>
      <c r="J60" s="24" t="s">
        <v>111</v>
      </c>
      <c r="K60" s="24" t="s">
        <v>112</v>
      </c>
      <c r="L60" s="24" t="s">
        <v>113</v>
      </c>
      <c r="M60" s="24" t="s">
        <v>114</v>
      </c>
      <c r="N60" s="24" t="s">
        <v>115</v>
      </c>
      <c r="O60" s="25" t="s">
        <v>157</v>
      </c>
      <c r="P60" s="26">
        <v>1000</v>
      </c>
      <c r="Q60" s="25" t="s">
        <v>205</v>
      </c>
      <c r="R60" s="27"/>
    </row>
    <row r="61" spans="1:18" ht="13.5" thickBot="1">
      <c r="A61" s="22" t="s">
        <v>102</v>
      </c>
      <c r="B61" s="23" t="s">
        <v>206</v>
      </c>
      <c r="C61" s="24" t="s">
        <v>104</v>
      </c>
      <c r="D61" s="24" t="s">
        <v>105</v>
      </c>
      <c r="E61" s="24" t="s">
        <v>106</v>
      </c>
      <c r="M61" s="24" t="s">
        <v>114</v>
      </c>
      <c r="N61" s="24" t="s">
        <v>115</v>
      </c>
      <c r="O61" s="25" t="s">
        <v>128</v>
      </c>
      <c r="P61" s="23">
        <v>900</v>
      </c>
      <c r="Q61" s="25" t="s">
        <v>120</v>
      </c>
      <c r="R61" s="28"/>
    </row>
    <row r="62" spans="1:18" ht="13.5" thickBot="1">
      <c r="A62" s="22" t="s">
        <v>102</v>
      </c>
      <c r="B62" s="23" t="s">
        <v>207</v>
      </c>
      <c r="I62" s="24" t="s">
        <v>110</v>
      </c>
      <c r="J62" s="24" t="s">
        <v>111</v>
      </c>
      <c r="K62" s="24" t="s">
        <v>112</v>
      </c>
      <c r="O62" s="25" t="s">
        <v>128</v>
      </c>
      <c r="P62" s="23">
        <v>900</v>
      </c>
      <c r="Q62" s="25" t="s">
        <v>120</v>
      </c>
      <c r="R62" s="28"/>
    </row>
    <row r="63" spans="1:18" ht="13.5" thickBot="1">
      <c r="A63" s="22" t="s">
        <v>102</v>
      </c>
      <c r="B63" s="23" t="s">
        <v>208</v>
      </c>
      <c r="G63" s="24" t="s">
        <v>108</v>
      </c>
      <c r="H63" s="24" t="s">
        <v>109</v>
      </c>
      <c r="I63" s="24" t="s">
        <v>110</v>
      </c>
      <c r="J63" s="24" t="s">
        <v>111</v>
      </c>
      <c r="K63" s="24" t="s">
        <v>112</v>
      </c>
      <c r="L63" s="24" t="s">
        <v>113</v>
      </c>
      <c r="O63" s="25" t="s">
        <v>151</v>
      </c>
      <c r="P63" s="23">
        <v>800</v>
      </c>
      <c r="Q63" s="25" t="s">
        <v>123</v>
      </c>
      <c r="R63" s="28"/>
    </row>
    <row r="64" spans="1:18" ht="13.5" thickBot="1">
      <c r="A64" s="22" t="s">
        <v>102</v>
      </c>
      <c r="B64" s="23" t="s">
        <v>209</v>
      </c>
      <c r="C64" s="24" t="s">
        <v>104</v>
      </c>
      <c r="D64" s="24" t="s">
        <v>105</v>
      </c>
      <c r="E64" s="24" t="s">
        <v>106</v>
      </c>
      <c r="F64" s="24" t="s">
        <v>107</v>
      </c>
      <c r="G64" s="24" t="s">
        <v>108</v>
      </c>
      <c r="H64" s="24" t="s">
        <v>109</v>
      </c>
      <c r="I64" s="24" t="s">
        <v>110</v>
      </c>
      <c r="J64" s="24" t="s">
        <v>111</v>
      </c>
      <c r="K64" s="24" t="s">
        <v>112</v>
      </c>
      <c r="L64" s="24" t="s">
        <v>113</v>
      </c>
      <c r="M64" s="24" t="s">
        <v>114</v>
      </c>
      <c r="N64" s="24" t="s">
        <v>115</v>
      </c>
      <c r="O64" s="25" t="s">
        <v>116</v>
      </c>
      <c r="P64" s="23">
        <v>800</v>
      </c>
      <c r="Q64" s="25" t="s">
        <v>120</v>
      </c>
      <c r="R64" s="28"/>
    </row>
    <row r="65" spans="1:18" ht="13.5" thickBot="1">
      <c r="A65" s="22" t="s">
        <v>102</v>
      </c>
      <c r="B65" s="23" t="s">
        <v>210</v>
      </c>
      <c r="G65" s="24" t="s">
        <v>108</v>
      </c>
      <c r="H65" s="24" t="s">
        <v>109</v>
      </c>
      <c r="I65" s="24" t="s">
        <v>110</v>
      </c>
      <c r="J65" s="24" t="s">
        <v>111</v>
      </c>
      <c r="K65" s="24" t="s">
        <v>112</v>
      </c>
      <c r="L65" s="24" t="s">
        <v>113</v>
      </c>
      <c r="O65" s="25" t="s">
        <v>128</v>
      </c>
      <c r="P65" s="23">
        <v>800</v>
      </c>
      <c r="Q65" s="25" t="s">
        <v>153</v>
      </c>
      <c r="R65" s="27"/>
    </row>
    <row r="66" spans="1:18" ht="13.5" thickBot="1">
      <c r="A66" s="22" t="s">
        <v>102</v>
      </c>
      <c r="B66" s="23" t="s">
        <v>211</v>
      </c>
      <c r="H66" s="24" t="s">
        <v>109</v>
      </c>
      <c r="I66" s="24" t="s">
        <v>110</v>
      </c>
      <c r="J66" s="24" t="s">
        <v>111</v>
      </c>
      <c r="K66" s="24" t="s">
        <v>112</v>
      </c>
      <c r="L66" s="24" t="s">
        <v>113</v>
      </c>
      <c r="O66" s="25" t="s">
        <v>128</v>
      </c>
      <c r="P66" s="23">
        <v>800</v>
      </c>
      <c r="Q66" s="25" t="s">
        <v>120</v>
      </c>
      <c r="R66" s="27"/>
    </row>
    <row r="67" spans="1:18" ht="13.5" thickBot="1">
      <c r="A67" s="22" t="s">
        <v>139</v>
      </c>
      <c r="B67" s="23" t="s">
        <v>212</v>
      </c>
      <c r="G67" s="24" t="s">
        <v>108</v>
      </c>
      <c r="H67" s="24" t="s">
        <v>109</v>
      </c>
      <c r="I67" s="24" t="s">
        <v>110</v>
      </c>
      <c r="J67" s="24" t="s">
        <v>111</v>
      </c>
      <c r="K67" s="24" t="s">
        <v>112</v>
      </c>
      <c r="O67" s="25" t="s">
        <v>128</v>
      </c>
      <c r="P67" s="23">
        <v>800</v>
      </c>
      <c r="Q67" s="25" t="s">
        <v>205</v>
      </c>
      <c r="R67" s="27"/>
    </row>
    <row r="68" spans="1:18" ht="13.5" thickBot="1">
      <c r="A68" s="22" t="s">
        <v>102</v>
      </c>
      <c r="B68" s="23" t="s">
        <v>213</v>
      </c>
      <c r="K68" s="24" t="s">
        <v>112</v>
      </c>
      <c r="O68" s="25" t="s">
        <v>135</v>
      </c>
      <c r="P68" s="23">
        <v>700</v>
      </c>
      <c r="Q68" s="25" t="s">
        <v>120</v>
      </c>
      <c r="R68" s="28"/>
    </row>
    <row r="69" spans="1:18" ht="13.5" thickBot="1">
      <c r="A69" s="22" t="s">
        <v>102</v>
      </c>
      <c r="B69" s="23" t="s">
        <v>214</v>
      </c>
      <c r="F69" s="24" t="s">
        <v>107</v>
      </c>
      <c r="G69" s="24" t="s">
        <v>108</v>
      </c>
      <c r="H69" s="24" t="s">
        <v>109</v>
      </c>
      <c r="I69" s="24" t="s">
        <v>110</v>
      </c>
      <c r="J69" s="24" t="s">
        <v>111</v>
      </c>
      <c r="K69" s="24" t="s">
        <v>112</v>
      </c>
      <c r="O69" s="25" t="s">
        <v>116</v>
      </c>
      <c r="P69" s="23">
        <v>650</v>
      </c>
      <c r="Q69" s="25" t="s">
        <v>120</v>
      </c>
      <c r="R69" s="28"/>
    </row>
    <row r="70" spans="1:18" ht="13.5" thickBot="1">
      <c r="A70" s="22" t="s">
        <v>102</v>
      </c>
      <c r="B70" s="23" t="s">
        <v>215</v>
      </c>
      <c r="I70" s="24" t="s">
        <v>110</v>
      </c>
      <c r="J70" s="24" t="s">
        <v>111</v>
      </c>
      <c r="K70" s="24" t="s">
        <v>112</v>
      </c>
      <c r="L70" s="24" t="s">
        <v>113</v>
      </c>
      <c r="O70" s="25" t="s">
        <v>116</v>
      </c>
      <c r="P70" s="23">
        <v>600</v>
      </c>
      <c r="Q70" s="25" t="s">
        <v>120</v>
      </c>
      <c r="R70" s="27"/>
    </row>
    <row r="71" spans="1:18" ht="13.5" thickBot="1">
      <c r="A71" s="22" t="s">
        <v>139</v>
      </c>
      <c r="B71" s="23" t="s">
        <v>216</v>
      </c>
      <c r="C71" s="24" t="s">
        <v>104</v>
      </c>
      <c r="D71" s="24" t="s">
        <v>105</v>
      </c>
      <c r="E71" s="24" t="s">
        <v>106</v>
      </c>
      <c r="F71" s="24" t="s">
        <v>107</v>
      </c>
      <c r="G71" s="24" t="s">
        <v>108</v>
      </c>
      <c r="H71" s="24" t="s">
        <v>109</v>
      </c>
      <c r="I71" s="24" t="s">
        <v>110</v>
      </c>
      <c r="J71" s="24" t="s">
        <v>111</v>
      </c>
      <c r="K71" s="24" t="s">
        <v>112</v>
      </c>
      <c r="L71" s="24" t="s">
        <v>113</v>
      </c>
      <c r="M71" s="24" t="s">
        <v>114</v>
      </c>
      <c r="N71" s="24" t="s">
        <v>115</v>
      </c>
      <c r="O71" s="25" t="s">
        <v>184</v>
      </c>
      <c r="P71" s="23">
        <v>600</v>
      </c>
      <c r="Q71" s="25" t="s">
        <v>120</v>
      </c>
      <c r="R71" s="27"/>
    </row>
    <row r="72" spans="1:18" ht="13.5" thickBot="1">
      <c r="A72" s="22" t="s">
        <v>139</v>
      </c>
      <c r="B72" s="23" t="s">
        <v>217</v>
      </c>
      <c r="C72" s="24" t="s">
        <v>104</v>
      </c>
      <c r="D72" s="24" t="s">
        <v>105</v>
      </c>
      <c r="E72" s="24" t="s">
        <v>106</v>
      </c>
      <c r="F72" s="24" t="s">
        <v>107</v>
      </c>
      <c r="G72" s="24" t="s">
        <v>108</v>
      </c>
      <c r="H72" s="24" t="s">
        <v>109</v>
      </c>
      <c r="I72" s="24" t="s">
        <v>110</v>
      </c>
      <c r="J72" s="24" t="s">
        <v>111</v>
      </c>
      <c r="K72" s="24" t="s">
        <v>112</v>
      </c>
      <c r="L72" s="24" t="s">
        <v>113</v>
      </c>
      <c r="M72" s="24" t="s">
        <v>114</v>
      </c>
      <c r="N72" s="24" t="s">
        <v>115</v>
      </c>
      <c r="O72" s="25" t="s">
        <v>184</v>
      </c>
      <c r="P72" s="23">
        <v>600</v>
      </c>
      <c r="Q72" s="25" t="s">
        <v>147</v>
      </c>
      <c r="R72" s="28"/>
    </row>
    <row r="73" spans="1:18" ht="13.5" thickBot="1">
      <c r="A73" s="22" t="s">
        <v>139</v>
      </c>
      <c r="B73" s="23" t="s">
        <v>218</v>
      </c>
      <c r="I73" s="24" t="s">
        <v>110</v>
      </c>
      <c r="J73" s="24" t="s">
        <v>111</v>
      </c>
      <c r="K73" s="24" t="s">
        <v>112</v>
      </c>
      <c r="O73" s="25" t="s">
        <v>141</v>
      </c>
      <c r="P73" s="23">
        <v>600</v>
      </c>
      <c r="Q73" s="25" t="s">
        <v>120</v>
      </c>
      <c r="R73" s="28"/>
    </row>
    <row r="74" spans="1:18" ht="13.5" thickBot="1">
      <c r="A74" s="22" t="s">
        <v>139</v>
      </c>
      <c r="B74" s="23" t="s">
        <v>219</v>
      </c>
      <c r="I74" s="24" t="s">
        <v>110</v>
      </c>
      <c r="J74" s="24" t="s">
        <v>111</v>
      </c>
      <c r="K74" s="24" t="s">
        <v>112</v>
      </c>
      <c r="L74" s="24" t="s">
        <v>113</v>
      </c>
      <c r="M74" s="24" t="s">
        <v>114</v>
      </c>
      <c r="O74" s="25" t="s">
        <v>146</v>
      </c>
      <c r="P74" s="23">
        <v>600</v>
      </c>
      <c r="Q74" s="25" t="s">
        <v>220</v>
      </c>
      <c r="R74" s="27"/>
    </row>
    <row r="75" spans="1:18" ht="13.5" thickBot="1">
      <c r="A75" s="22" t="s">
        <v>102</v>
      </c>
      <c r="B75" s="23" t="s">
        <v>221</v>
      </c>
      <c r="F75" s="24" t="s">
        <v>107</v>
      </c>
      <c r="G75" s="24" t="s">
        <v>108</v>
      </c>
      <c r="H75" s="24" t="s">
        <v>109</v>
      </c>
      <c r="I75" s="24" t="s">
        <v>110</v>
      </c>
      <c r="J75" s="24" t="s">
        <v>111</v>
      </c>
      <c r="K75" s="24" t="s">
        <v>112</v>
      </c>
      <c r="L75" s="24" t="s">
        <v>113</v>
      </c>
      <c r="M75" s="24" t="s">
        <v>114</v>
      </c>
      <c r="O75" s="25" t="s">
        <v>128</v>
      </c>
      <c r="P75" s="23">
        <v>500</v>
      </c>
      <c r="Q75" s="25" t="s">
        <v>222</v>
      </c>
      <c r="R75" s="27"/>
    </row>
    <row r="76" spans="1:18" ht="13.5" thickBot="1">
      <c r="A76" s="22" t="s">
        <v>102</v>
      </c>
      <c r="B76" s="23" t="s">
        <v>223</v>
      </c>
      <c r="C76" s="24" t="s">
        <v>104</v>
      </c>
      <c r="D76" s="24" t="s">
        <v>105</v>
      </c>
      <c r="E76" s="24" t="s">
        <v>106</v>
      </c>
      <c r="F76" s="24" t="s">
        <v>107</v>
      </c>
      <c r="G76" s="24" t="s">
        <v>108</v>
      </c>
      <c r="H76" s="24" t="s">
        <v>109</v>
      </c>
      <c r="I76" s="24" t="s">
        <v>110</v>
      </c>
      <c r="J76" s="24" t="s">
        <v>111</v>
      </c>
      <c r="N76" s="24" t="s">
        <v>115</v>
      </c>
      <c r="O76" s="25" t="s">
        <v>116</v>
      </c>
      <c r="P76" s="23">
        <v>500</v>
      </c>
      <c r="Q76" s="25" t="s">
        <v>120</v>
      </c>
      <c r="R76" s="27"/>
    </row>
    <row r="77" spans="1:18" ht="13.5" thickBot="1">
      <c r="A77" s="22" t="s">
        <v>102</v>
      </c>
      <c r="B77" s="23" t="s">
        <v>224</v>
      </c>
      <c r="F77" s="24" t="s">
        <v>107</v>
      </c>
      <c r="G77" s="24" t="s">
        <v>108</v>
      </c>
      <c r="I77" s="24" t="s">
        <v>110</v>
      </c>
      <c r="J77" s="24" t="s">
        <v>111</v>
      </c>
      <c r="K77" s="24" t="s">
        <v>112</v>
      </c>
      <c r="L77" s="24" t="s">
        <v>113</v>
      </c>
      <c r="M77" s="24" t="s">
        <v>114</v>
      </c>
      <c r="O77" s="25" t="s">
        <v>116</v>
      </c>
      <c r="P77" s="23">
        <v>500</v>
      </c>
      <c r="Q77" s="25" t="s">
        <v>120</v>
      </c>
      <c r="R77" s="27"/>
    </row>
    <row r="78" spans="1:18" ht="13.5" thickBot="1">
      <c r="A78" s="22" t="s">
        <v>139</v>
      </c>
      <c r="B78" s="23" t="s">
        <v>225</v>
      </c>
      <c r="C78" s="24" t="s">
        <v>104</v>
      </c>
      <c r="D78" s="24" t="s">
        <v>105</v>
      </c>
      <c r="M78" s="24" t="s">
        <v>114</v>
      </c>
      <c r="N78" s="24" t="s">
        <v>115</v>
      </c>
      <c r="O78" s="25" t="s">
        <v>157</v>
      </c>
      <c r="P78" s="23">
        <v>500</v>
      </c>
      <c r="Q78" s="25" t="s">
        <v>120</v>
      </c>
      <c r="R78" s="27"/>
    </row>
    <row r="79" spans="1:18" ht="13.5" thickBot="1">
      <c r="A79" s="22" t="s">
        <v>139</v>
      </c>
      <c r="B79" s="23" t="s">
        <v>226</v>
      </c>
      <c r="C79" s="24" t="s">
        <v>104</v>
      </c>
      <c r="D79" s="24" t="s">
        <v>105</v>
      </c>
      <c r="E79" s="24" t="s">
        <v>106</v>
      </c>
      <c r="F79" s="24" t="s">
        <v>107</v>
      </c>
      <c r="G79" s="24" t="s">
        <v>108</v>
      </c>
      <c r="M79" s="24" t="s">
        <v>114</v>
      </c>
      <c r="N79" s="24" t="s">
        <v>115</v>
      </c>
      <c r="O79" s="25" t="s">
        <v>227</v>
      </c>
      <c r="P79" s="23">
        <v>500</v>
      </c>
      <c r="Q79" s="25" t="s">
        <v>120</v>
      </c>
      <c r="R79" s="27"/>
    </row>
    <row r="80" spans="1:18" ht="13.5" thickBot="1">
      <c r="A80" s="22" t="s">
        <v>139</v>
      </c>
      <c r="B80" s="23" t="s">
        <v>228</v>
      </c>
      <c r="G80" s="24" t="s">
        <v>108</v>
      </c>
      <c r="H80" s="24" t="s">
        <v>109</v>
      </c>
      <c r="K80" s="24" t="s">
        <v>112</v>
      </c>
      <c r="L80" s="24" t="s">
        <v>113</v>
      </c>
      <c r="M80" s="24" t="s">
        <v>114</v>
      </c>
      <c r="O80" s="25" t="s">
        <v>171</v>
      </c>
      <c r="P80" s="23">
        <v>450</v>
      </c>
      <c r="Q80" s="25" t="s">
        <v>120</v>
      </c>
      <c r="R80" s="27"/>
    </row>
    <row r="81" spans="1:18" ht="13.5" thickBot="1">
      <c r="A81" s="22" t="s">
        <v>139</v>
      </c>
      <c r="B81" s="23" t="s">
        <v>229</v>
      </c>
      <c r="C81" s="24" t="s">
        <v>104</v>
      </c>
      <c r="D81" s="24" t="s">
        <v>105</v>
      </c>
      <c r="E81" s="24" t="s">
        <v>106</v>
      </c>
      <c r="F81" s="24" t="s">
        <v>107</v>
      </c>
      <c r="G81" s="24" t="s">
        <v>108</v>
      </c>
      <c r="H81" s="24" t="s">
        <v>109</v>
      </c>
      <c r="K81" s="24" t="s">
        <v>112</v>
      </c>
      <c r="L81" s="24" t="s">
        <v>113</v>
      </c>
      <c r="M81" s="24" t="s">
        <v>114</v>
      </c>
      <c r="N81" s="24" t="s">
        <v>115</v>
      </c>
      <c r="O81" s="25" t="s">
        <v>230</v>
      </c>
      <c r="P81" s="23">
        <v>430</v>
      </c>
      <c r="Q81" s="25" t="s">
        <v>231</v>
      </c>
      <c r="R81" s="27"/>
    </row>
    <row r="82" spans="1:18" ht="13.5" thickBot="1">
      <c r="A82" s="22" t="s">
        <v>139</v>
      </c>
      <c r="B82" s="23" t="s">
        <v>232</v>
      </c>
      <c r="E82" s="24" t="s">
        <v>106</v>
      </c>
      <c r="F82" s="24" t="s">
        <v>107</v>
      </c>
      <c r="G82" s="24" t="s">
        <v>108</v>
      </c>
      <c r="H82" s="24" t="s">
        <v>109</v>
      </c>
      <c r="I82" s="24" t="s">
        <v>110</v>
      </c>
      <c r="J82" s="24" t="s">
        <v>111</v>
      </c>
      <c r="K82" s="24" t="s">
        <v>112</v>
      </c>
      <c r="L82" s="24" t="s">
        <v>113</v>
      </c>
      <c r="M82" s="24" t="s">
        <v>114</v>
      </c>
      <c r="O82" s="25" t="s">
        <v>186</v>
      </c>
      <c r="P82" s="23">
        <v>430</v>
      </c>
      <c r="Q82" s="25" t="s">
        <v>168</v>
      </c>
      <c r="R82" s="27"/>
    </row>
    <row r="83" spans="1:18" ht="13.5" thickBot="1">
      <c r="A83" s="22" t="s">
        <v>102</v>
      </c>
      <c r="B83" s="23" t="s">
        <v>233</v>
      </c>
      <c r="C83" s="24" t="s">
        <v>104</v>
      </c>
      <c r="D83" s="24" t="s">
        <v>105</v>
      </c>
      <c r="E83" s="24" t="s">
        <v>106</v>
      </c>
      <c r="F83" s="24" t="s">
        <v>107</v>
      </c>
      <c r="G83" s="24" t="s">
        <v>108</v>
      </c>
      <c r="H83" s="24" t="s">
        <v>109</v>
      </c>
      <c r="I83" s="24" t="s">
        <v>110</v>
      </c>
      <c r="J83" s="24" t="s">
        <v>111</v>
      </c>
      <c r="K83" s="24" t="s">
        <v>112</v>
      </c>
      <c r="L83" s="24" t="s">
        <v>113</v>
      </c>
      <c r="M83" s="24" t="s">
        <v>114</v>
      </c>
      <c r="N83" s="24" t="s">
        <v>115</v>
      </c>
      <c r="O83" s="25" t="s">
        <v>128</v>
      </c>
      <c r="P83" s="23">
        <v>400</v>
      </c>
      <c r="Q83" s="25" t="s">
        <v>120</v>
      </c>
      <c r="R83" s="28"/>
    </row>
    <row r="84" spans="1:18" ht="13.5" thickBot="1">
      <c r="A84" s="22" t="s">
        <v>102</v>
      </c>
      <c r="B84" s="23" t="s">
        <v>234</v>
      </c>
      <c r="C84" s="24" t="s">
        <v>104</v>
      </c>
      <c r="D84" s="24" t="s">
        <v>105</v>
      </c>
      <c r="E84" s="24" t="s">
        <v>106</v>
      </c>
      <c r="F84" s="24" t="s">
        <v>107</v>
      </c>
      <c r="G84" s="24" t="s">
        <v>108</v>
      </c>
      <c r="H84" s="24" t="s">
        <v>109</v>
      </c>
      <c r="I84" s="24" t="s">
        <v>110</v>
      </c>
      <c r="J84" s="24" t="s">
        <v>111</v>
      </c>
      <c r="K84" s="24" t="s">
        <v>112</v>
      </c>
      <c r="L84" s="24" t="s">
        <v>113</v>
      </c>
      <c r="M84" s="24" t="s">
        <v>114</v>
      </c>
      <c r="N84" s="24" t="s">
        <v>115</v>
      </c>
      <c r="O84" s="25" t="s">
        <v>128</v>
      </c>
      <c r="P84" s="23">
        <v>400</v>
      </c>
      <c r="Q84" s="25" t="s">
        <v>123</v>
      </c>
      <c r="R84" s="27"/>
    </row>
    <row r="85" spans="1:18" ht="13.5" thickBot="1">
      <c r="A85" s="22" t="s">
        <v>102</v>
      </c>
      <c r="B85" s="23" t="s">
        <v>235</v>
      </c>
      <c r="E85" s="24" t="s">
        <v>106</v>
      </c>
      <c r="F85" s="24" t="s">
        <v>107</v>
      </c>
      <c r="G85" s="24" t="s">
        <v>108</v>
      </c>
      <c r="O85" s="25" t="s">
        <v>128</v>
      </c>
      <c r="P85" s="23">
        <v>400</v>
      </c>
      <c r="Q85" s="25" t="s">
        <v>120</v>
      </c>
      <c r="R85" s="28"/>
    </row>
    <row r="86" spans="1:18" ht="13.5" thickBot="1">
      <c r="A86" s="22" t="s">
        <v>102</v>
      </c>
      <c r="B86" s="23" t="s">
        <v>236</v>
      </c>
      <c r="C86" s="24" t="s">
        <v>104</v>
      </c>
      <c r="D86" s="24" t="s">
        <v>105</v>
      </c>
      <c r="E86" s="24" t="s">
        <v>106</v>
      </c>
      <c r="F86" s="24" t="s">
        <v>107</v>
      </c>
      <c r="G86" s="24" t="s">
        <v>108</v>
      </c>
      <c r="H86" s="24" t="s">
        <v>109</v>
      </c>
      <c r="I86" s="24" t="s">
        <v>110</v>
      </c>
      <c r="J86" s="24" t="s">
        <v>111</v>
      </c>
      <c r="K86" s="24" t="s">
        <v>112</v>
      </c>
      <c r="L86" s="24" t="s">
        <v>113</v>
      </c>
      <c r="M86" s="24" t="s">
        <v>114</v>
      </c>
      <c r="N86" s="24" t="s">
        <v>115</v>
      </c>
      <c r="O86" s="25" t="s">
        <v>116</v>
      </c>
      <c r="P86" s="23">
        <v>400</v>
      </c>
      <c r="Q86" s="25" t="s">
        <v>120</v>
      </c>
      <c r="R86" s="27"/>
    </row>
    <row r="87" spans="1:18" ht="13.5" thickBot="1">
      <c r="A87" s="22" t="s">
        <v>139</v>
      </c>
      <c r="B87" s="23" t="s">
        <v>237</v>
      </c>
      <c r="J87" s="24" t="s">
        <v>111</v>
      </c>
      <c r="K87" s="24" t="s">
        <v>112</v>
      </c>
      <c r="O87" s="25" t="s">
        <v>146</v>
      </c>
      <c r="P87" s="23">
        <v>400</v>
      </c>
      <c r="Q87" s="25" t="s">
        <v>160</v>
      </c>
      <c r="R87" s="27"/>
    </row>
    <row r="88" spans="1:18" ht="13.5" thickBot="1">
      <c r="A88" s="22" t="s">
        <v>139</v>
      </c>
      <c r="B88" s="23" t="s">
        <v>238</v>
      </c>
      <c r="C88" s="24" t="s">
        <v>104</v>
      </c>
      <c r="D88" s="24" t="s">
        <v>105</v>
      </c>
      <c r="E88" s="24" t="s">
        <v>106</v>
      </c>
      <c r="F88" s="24" t="s">
        <v>107</v>
      </c>
      <c r="G88" s="24" t="s">
        <v>108</v>
      </c>
      <c r="H88" s="24" t="s">
        <v>109</v>
      </c>
      <c r="I88" s="24" t="s">
        <v>110</v>
      </c>
      <c r="J88" s="24" t="s">
        <v>111</v>
      </c>
      <c r="K88" s="24" t="s">
        <v>112</v>
      </c>
      <c r="L88" s="24" t="s">
        <v>113</v>
      </c>
      <c r="M88" s="24" t="s">
        <v>114</v>
      </c>
      <c r="N88" s="24" t="s">
        <v>115</v>
      </c>
      <c r="O88" s="25" t="s">
        <v>171</v>
      </c>
      <c r="P88" s="23">
        <v>350</v>
      </c>
      <c r="Q88" s="25" t="s">
        <v>120</v>
      </c>
      <c r="R88" s="27"/>
    </row>
    <row r="89" spans="1:18" ht="13.5" thickBot="1">
      <c r="A89" s="22" t="s">
        <v>102</v>
      </c>
      <c r="B89" s="23" t="s">
        <v>239</v>
      </c>
      <c r="C89" s="24" t="s">
        <v>104</v>
      </c>
      <c r="D89" s="24" t="s">
        <v>105</v>
      </c>
      <c r="N89" s="24" t="s">
        <v>115</v>
      </c>
      <c r="O89" s="25" t="s">
        <v>128</v>
      </c>
      <c r="P89" s="23">
        <v>320</v>
      </c>
      <c r="Q89" s="25" t="s">
        <v>120</v>
      </c>
      <c r="R89" s="28"/>
    </row>
    <row r="90" spans="1:18" ht="13.5" thickBot="1">
      <c r="A90" s="22" t="s">
        <v>102</v>
      </c>
      <c r="B90" s="23" t="s">
        <v>240</v>
      </c>
      <c r="C90" s="24" t="s">
        <v>104</v>
      </c>
      <c r="D90" s="24" t="s">
        <v>105</v>
      </c>
      <c r="E90" s="24" t="s">
        <v>106</v>
      </c>
      <c r="F90" s="24" t="s">
        <v>107</v>
      </c>
      <c r="G90" s="24" t="s">
        <v>108</v>
      </c>
      <c r="H90" s="24" t="s">
        <v>109</v>
      </c>
      <c r="I90" s="24" t="s">
        <v>110</v>
      </c>
      <c r="J90" s="24" t="s">
        <v>111</v>
      </c>
      <c r="K90" s="24" t="s">
        <v>112</v>
      </c>
      <c r="L90" s="24" t="s">
        <v>113</v>
      </c>
      <c r="M90" s="24" t="s">
        <v>114</v>
      </c>
      <c r="N90" s="24" t="s">
        <v>115</v>
      </c>
      <c r="O90" s="25" t="s">
        <v>128</v>
      </c>
      <c r="P90" s="23">
        <v>300</v>
      </c>
      <c r="Q90" s="25" t="s">
        <v>120</v>
      </c>
      <c r="R90" s="27"/>
    </row>
    <row r="91" spans="1:18" ht="13.5" thickBot="1">
      <c r="A91" s="22" t="s">
        <v>102</v>
      </c>
      <c r="B91" s="23" t="s">
        <v>241</v>
      </c>
      <c r="C91" s="24" t="s">
        <v>104</v>
      </c>
      <c r="D91" s="24" t="s">
        <v>105</v>
      </c>
      <c r="E91" s="24" t="s">
        <v>106</v>
      </c>
      <c r="F91" s="24" t="s">
        <v>107</v>
      </c>
      <c r="L91" s="24" t="s">
        <v>113</v>
      </c>
      <c r="M91" s="24" t="s">
        <v>114</v>
      </c>
      <c r="N91" s="24" t="s">
        <v>115</v>
      </c>
      <c r="O91" s="25" t="s">
        <v>116</v>
      </c>
      <c r="P91" s="23">
        <v>300</v>
      </c>
      <c r="Q91" s="25" t="s">
        <v>120</v>
      </c>
      <c r="R91" s="27"/>
    </row>
    <row r="92" spans="1:18" ht="13.5" thickBot="1">
      <c r="A92" s="22" t="s">
        <v>102</v>
      </c>
      <c r="B92" s="23" t="s">
        <v>242</v>
      </c>
      <c r="C92" s="24" t="s">
        <v>104</v>
      </c>
      <c r="D92" s="24" t="s">
        <v>105</v>
      </c>
      <c r="E92" s="24" t="s">
        <v>106</v>
      </c>
      <c r="L92" s="24" t="s">
        <v>113</v>
      </c>
      <c r="M92" s="24" t="s">
        <v>114</v>
      </c>
      <c r="N92" s="24" t="s">
        <v>115</v>
      </c>
      <c r="O92" s="25" t="s">
        <v>128</v>
      </c>
      <c r="P92" s="23">
        <v>300</v>
      </c>
      <c r="Q92" s="25" t="s">
        <v>120</v>
      </c>
      <c r="R92" s="27"/>
    </row>
    <row r="93" spans="1:18" ht="13.5" thickBot="1">
      <c r="A93" s="22" t="s">
        <v>139</v>
      </c>
      <c r="B93" s="23" t="s">
        <v>243</v>
      </c>
      <c r="I93" s="24" t="s">
        <v>110</v>
      </c>
      <c r="J93" s="24" t="s">
        <v>111</v>
      </c>
      <c r="K93" s="24" t="s">
        <v>112</v>
      </c>
      <c r="O93" s="25" t="s">
        <v>141</v>
      </c>
      <c r="P93" s="23">
        <v>300</v>
      </c>
      <c r="Q93" s="25" t="s">
        <v>120</v>
      </c>
      <c r="R93" s="28"/>
    </row>
    <row r="94" spans="1:18" ht="13.5" thickBot="1">
      <c r="A94" s="22" t="s">
        <v>102</v>
      </c>
      <c r="B94" s="23" t="s">
        <v>244</v>
      </c>
      <c r="I94" s="24" t="s">
        <v>110</v>
      </c>
      <c r="J94" s="24" t="s">
        <v>111</v>
      </c>
      <c r="K94" s="24" t="s">
        <v>112</v>
      </c>
      <c r="O94" s="25" t="s">
        <v>116</v>
      </c>
      <c r="P94" s="23">
        <v>250</v>
      </c>
      <c r="Q94" s="25" t="s">
        <v>120</v>
      </c>
      <c r="R94" s="28"/>
    </row>
    <row r="95" spans="1:18" ht="13.5" thickBot="1">
      <c r="A95" s="22" t="s">
        <v>139</v>
      </c>
      <c r="B95" s="23" t="s">
        <v>245</v>
      </c>
      <c r="C95" s="24" t="s">
        <v>104</v>
      </c>
      <c r="D95" s="24" t="s">
        <v>105</v>
      </c>
      <c r="E95" s="24" t="s">
        <v>106</v>
      </c>
      <c r="F95" s="24" t="s">
        <v>107</v>
      </c>
      <c r="G95" s="24" t="s">
        <v>108</v>
      </c>
      <c r="H95" s="24" t="s">
        <v>109</v>
      </c>
      <c r="K95" s="24" t="s">
        <v>112</v>
      </c>
      <c r="L95" s="24" t="s">
        <v>113</v>
      </c>
      <c r="M95" s="24" t="s">
        <v>114</v>
      </c>
      <c r="N95" s="24" t="s">
        <v>115</v>
      </c>
      <c r="O95" s="25" t="s">
        <v>230</v>
      </c>
      <c r="P95" s="23">
        <v>250</v>
      </c>
      <c r="Q95" s="25" t="s">
        <v>246</v>
      </c>
      <c r="R95" s="27"/>
    </row>
    <row r="96" spans="1:18" ht="13.5" thickBot="1">
      <c r="A96" s="22" t="s">
        <v>139</v>
      </c>
      <c r="B96" s="23" t="s">
        <v>247</v>
      </c>
      <c r="C96" s="24" t="s">
        <v>104</v>
      </c>
      <c r="D96" s="24" t="s">
        <v>105</v>
      </c>
      <c r="E96" s="24" t="s">
        <v>106</v>
      </c>
      <c r="F96" s="24" t="s">
        <v>107</v>
      </c>
      <c r="G96" s="24" t="s">
        <v>108</v>
      </c>
      <c r="H96" s="24" t="s">
        <v>109</v>
      </c>
      <c r="I96" s="24" t="s">
        <v>110</v>
      </c>
      <c r="J96" s="24" t="s">
        <v>111</v>
      </c>
      <c r="K96" s="24" t="s">
        <v>112</v>
      </c>
      <c r="L96" s="24" t="s">
        <v>113</v>
      </c>
      <c r="M96" s="24" t="s">
        <v>114</v>
      </c>
      <c r="N96" s="24" t="s">
        <v>115</v>
      </c>
      <c r="O96" s="25" t="s">
        <v>248</v>
      </c>
      <c r="P96" s="23">
        <v>250</v>
      </c>
      <c r="Q96" s="25" t="s">
        <v>120</v>
      </c>
      <c r="R96" s="27"/>
    </row>
    <row r="97" spans="1:18" ht="13.5" thickBot="1">
      <c r="A97" s="22" t="s">
        <v>102</v>
      </c>
      <c r="B97" s="23" t="s">
        <v>249</v>
      </c>
      <c r="C97" s="24" t="s">
        <v>104</v>
      </c>
      <c r="D97" s="24" t="s">
        <v>105</v>
      </c>
      <c r="E97" s="24" t="s">
        <v>106</v>
      </c>
      <c r="F97" s="24" t="s">
        <v>107</v>
      </c>
      <c r="G97" s="24" t="s">
        <v>108</v>
      </c>
      <c r="H97" s="24" t="s">
        <v>109</v>
      </c>
      <c r="I97" s="24" t="s">
        <v>110</v>
      </c>
      <c r="J97" s="24" t="s">
        <v>111</v>
      </c>
      <c r="K97" s="24" t="s">
        <v>112</v>
      </c>
      <c r="L97" s="24" t="s">
        <v>113</v>
      </c>
      <c r="M97" s="24" t="s">
        <v>114</v>
      </c>
      <c r="N97" s="24" t="s">
        <v>115</v>
      </c>
      <c r="O97" s="25" t="s">
        <v>128</v>
      </c>
      <c r="P97" s="23">
        <v>240</v>
      </c>
      <c r="Q97" s="25" t="s">
        <v>123</v>
      </c>
      <c r="R97" s="27"/>
    </row>
    <row r="98" spans="1:18" ht="13.5" thickBot="1">
      <c r="A98" s="22" t="s">
        <v>139</v>
      </c>
      <c r="B98" s="23" t="s">
        <v>250</v>
      </c>
      <c r="E98" s="24" t="s">
        <v>106</v>
      </c>
      <c r="F98" s="24" t="s">
        <v>107</v>
      </c>
      <c r="G98" s="24" t="s">
        <v>108</v>
      </c>
      <c r="H98" s="24" t="s">
        <v>109</v>
      </c>
      <c r="I98" s="24" t="s">
        <v>110</v>
      </c>
      <c r="J98" s="24" t="s">
        <v>111</v>
      </c>
      <c r="K98" s="24" t="s">
        <v>112</v>
      </c>
      <c r="O98" s="25" t="s">
        <v>157</v>
      </c>
      <c r="P98" s="23">
        <v>240</v>
      </c>
      <c r="Q98" s="25" t="s">
        <v>181</v>
      </c>
      <c r="R98" s="27"/>
    </row>
    <row r="99" spans="1:18" ht="13.5" thickBot="1">
      <c r="A99" s="22" t="s">
        <v>139</v>
      </c>
      <c r="B99" s="23" t="s">
        <v>251</v>
      </c>
      <c r="F99" s="24" t="s">
        <v>107</v>
      </c>
      <c r="G99" s="24" t="s">
        <v>108</v>
      </c>
      <c r="H99" s="24" t="s">
        <v>109</v>
      </c>
      <c r="I99" s="24" t="s">
        <v>110</v>
      </c>
      <c r="J99" s="24" t="s">
        <v>111</v>
      </c>
      <c r="K99" s="24" t="s">
        <v>112</v>
      </c>
      <c r="L99" s="24" t="s">
        <v>113</v>
      </c>
      <c r="O99" s="25" t="s">
        <v>157</v>
      </c>
      <c r="P99" s="23">
        <v>230</v>
      </c>
      <c r="Q99" s="25" t="s">
        <v>168</v>
      </c>
      <c r="R99" s="27"/>
    </row>
    <row r="100" spans="1:18" ht="13.5" thickBot="1">
      <c r="A100" s="22" t="s">
        <v>102</v>
      </c>
      <c r="B100" s="23" t="s">
        <v>252</v>
      </c>
      <c r="C100" s="24" t="s">
        <v>104</v>
      </c>
      <c r="D100" s="24" t="s">
        <v>105</v>
      </c>
      <c r="E100" s="24" t="s">
        <v>106</v>
      </c>
      <c r="F100" s="24" t="s">
        <v>107</v>
      </c>
      <c r="G100" s="24" t="s">
        <v>108</v>
      </c>
      <c r="H100" s="24" t="s">
        <v>109</v>
      </c>
      <c r="I100" s="24" t="s">
        <v>110</v>
      </c>
      <c r="J100" s="24" t="s">
        <v>111</v>
      </c>
      <c r="K100" s="24" t="s">
        <v>112</v>
      </c>
      <c r="L100" s="24" t="s">
        <v>113</v>
      </c>
      <c r="M100" s="24" t="s">
        <v>114</v>
      </c>
      <c r="N100" s="24" t="s">
        <v>115</v>
      </c>
      <c r="O100" s="25" t="s">
        <v>116</v>
      </c>
      <c r="P100" s="23">
        <v>200</v>
      </c>
      <c r="Q100" s="25" t="s">
        <v>129</v>
      </c>
      <c r="R100" s="27"/>
    </row>
    <row r="101" spans="1:18" ht="13.5" thickBot="1">
      <c r="A101" s="22" t="s">
        <v>102</v>
      </c>
      <c r="B101" s="23" t="s">
        <v>253</v>
      </c>
      <c r="F101" s="24" t="s">
        <v>107</v>
      </c>
      <c r="G101" s="24" t="s">
        <v>108</v>
      </c>
      <c r="H101" s="24" t="s">
        <v>109</v>
      </c>
      <c r="I101" s="24" t="s">
        <v>110</v>
      </c>
      <c r="J101" s="24" t="s">
        <v>111</v>
      </c>
      <c r="K101" s="24" t="s">
        <v>112</v>
      </c>
      <c r="O101" s="25" t="s">
        <v>151</v>
      </c>
      <c r="P101" s="23">
        <v>200</v>
      </c>
      <c r="Q101" s="25" t="s">
        <v>120</v>
      </c>
      <c r="R101" s="28"/>
    </row>
    <row r="102" spans="1:18" ht="13.5" thickBot="1">
      <c r="A102" s="22" t="s">
        <v>102</v>
      </c>
      <c r="B102" s="23" t="s">
        <v>254</v>
      </c>
      <c r="C102" s="24" t="s">
        <v>104</v>
      </c>
      <c r="D102" s="24" t="s">
        <v>105</v>
      </c>
      <c r="E102" s="24" t="s">
        <v>106</v>
      </c>
      <c r="F102" s="24" t="s">
        <v>107</v>
      </c>
      <c r="G102" s="24" t="s">
        <v>108</v>
      </c>
      <c r="H102" s="24" t="s">
        <v>109</v>
      </c>
      <c r="I102" s="24" t="s">
        <v>110</v>
      </c>
      <c r="J102" s="24" t="s">
        <v>111</v>
      </c>
      <c r="K102" s="24" t="s">
        <v>112</v>
      </c>
      <c r="L102" s="24" t="s">
        <v>113</v>
      </c>
      <c r="M102" s="24" t="s">
        <v>114</v>
      </c>
      <c r="N102" s="24" t="s">
        <v>115</v>
      </c>
      <c r="O102" s="25" t="s">
        <v>128</v>
      </c>
      <c r="P102" s="23">
        <v>200</v>
      </c>
      <c r="Q102" s="25" t="s">
        <v>153</v>
      </c>
      <c r="R102" s="28"/>
    </row>
    <row r="103" spans="1:18" ht="13.5" thickBot="1">
      <c r="A103" s="22" t="s">
        <v>139</v>
      </c>
      <c r="B103" s="23" t="s">
        <v>255</v>
      </c>
      <c r="E103" s="24" t="s">
        <v>106</v>
      </c>
      <c r="F103" s="24" t="s">
        <v>107</v>
      </c>
      <c r="G103" s="24" t="s">
        <v>108</v>
      </c>
      <c r="H103" s="24" t="s">
        <v>109</v>
      </c>
      <c r="I103" s="24" t="s">
        <v>110</v>
      </c>
      <c r="O103" s="25" t="s">
        <v>256</v>
      </c>
      <c r="P103" s="23">
        <v>200</v>
      </c>
      <c r="Q103" s="25" t="s">
        <v>168</v>
      </c>
      <c r="R103" s="28"/>
    </row>
    <row r="104" spans="1:18" ht="13.5" thickBot="1">
      <c r="A104" s="22" t="s">
        <v>139</v>
      </c>
      <c r="B104" s="23" t="s">
        <v>257</v>
      </c>
      <c r="E104" s="24" t="s">
        <v>106</v>
      </c>
      <c r="F104" s="24" t="s">
        <v>107</v>
      </c>
      <c r="G104" s="24" t="s">
        <v>108</v>
      </c>
      <c r="H104" s="24" t="s">
        <v>109</v>
      </c>
      <c r="L104" s="24" t="s">
        <v>113</v>
      </c>
      <c r="O104" s="25" t="s">
        <v>186</v>
      </c>
      <c r="P104" s="23">
        <v>200</v>
      </c>
      <c r="Q104" s="25" t="s">
        <v>258</v>
      </c>
      <c r="R104" s="27"/>
    </row>
    <row r="105" spans="1:18" ht="13.5" thickBot="1">
      <c r="A105" s="22" t="s">
        <v>139</v>
      </c>
      <c r="B105" s="23" t="s">
        <v>259</v>
      </c>
      <c r="F105" s="24" t="s">
        <v>107</v>
      </c>
      <c r="G105" s="24" t="s">
        <v>108</v>
      </c>
      <c r="H105" s="24" t="s">
        <v>109</v>
      </c>
      <c r="I105" s="24" t="s">
        <v>110</v>
      </c>
      <c r="J105" s="24" t="s">
        <v>111</v>
      </c>
      <c r="K105" s="24" t="s">
        <v>112</v>
      </c>
      <c r="L105" s="24" t="s">
        <v>113</v>
      </c>
      <c r="M105" s="24" t="s">
        <v>114</v>
      </c>
      <c r="O105" s="25" t="s">
        <v>141</v>
      </c>
      <c r="P105" s="23">
        <v>200</v>
      </c>
      <c r="Q105" s="25" t="s">
        <v>205</v>
      </c>
      <c r="R105" s="27"/>
    </row>
    <row r="106" spans="1:18" ht="13.5" thickBot="1">
      <c r="A106" s="22" t="s">
        <v>139</v>
      </c>
      <c r="B106" s="23" t="s">
        <v>260</v>
      </c>
      <c r="D106" s="24" t="s">
        <v>105</v>
      </c>
      <c r="E106" s="24" t="s">
        <v>106</v>
      </c>
      <c r="F106" s="24" t="s">
        <v>107</v>
      </c>
      <c r="G106" s="24" t="s">
        <v>108</v>
      </c>
      <c r="O106" s="25" t="s">
        <v>141</v>
      </c>
      <c r="P106" s="23">
        <v>200</v>
      </c>
      <c r="Q106" s="25" t="s">
        <v>205</v>
      </c>
      <c r="R106" s="28"/>
    </row>
    <row r="107" spans="1:18" ht="13.5" thickBot="1">
      <c r="A107" s="22" t="s">
        <v>139</v>
      </c>
      <c r="B107" s="23" t="s">
        <v>261</v>
      </c>
      <c r="C107" s="24" t="s">
        <v>104</v>
      </c>
      <c r="D107" s="24" t="s">
        <v>105</v>
      </c>
      <c r="E107" s="24" t="s">
        <v>106</v>
      </c>
      <c r="F107" s="24" t="s">
        <v>107</v>
      </c>
      <c r="G107" s="24" t="s">
        <v>108</v>
      </c>
      <c r="H107" s="24" t="s">
        <v>109</v>
      </c>
      <c r="I107" s="24" t="s">
        <v>110</v>
      </c>
      <c r="J107" s="24" t="s">
        <v>111</v>
      </c>
      <c r="K107" s="24" t="s">
        <v>112</v>
      </c>
      <c r="L107" s="24" t="s">
        <v>113</v>
      </c>
      <c r="M107" s="24" t="s">
        <v>114</v>
      </c>
      <c r="N107" s="24" t="s">
        <v>115</v>
      </c>
      <c r="O107" s="25" t="s">
        <v>262</v>
      </c>
      <c r="P107" s="23">
        <v>200</v>
      </c>
      <c r="Q107" s="25" t="s">
        <v>120</v>
      </c>
      <c r="R107" s="28"/>
    </row>
    <row r="108" spans="1:18" ht="13.5" thickBot="1">
      <c r="A108" s="22" t="s">
        <v>102</v>
      </c>
      <c r="B108" s="23" t="s">
        <v>263</v>
      </c>
      <c r="C108" s="24" t="s">
        <v>104</v>
      </c>
      <c r="D108" s="24" t="s">
        <v>105</v>
      </c>
      <c r="E108" s="24" t="s">
        <v>106</v>
      </c>
      <c r="F108" s="24" t="s">
        <v>107</v>
      </c>
      <c r="G108" s="24" t="s">
        <v>108</v>
      </c>
      <c r="H108" s="24" t="s">
        <v>109</v>
      </c>
      <c r="I108" s="24" t="s">
        <v>110</v>
      </c>
      <c r="J108" s="24" t="s">
        <v>111</v>
      </c>
      <c r="K108" s="24" t="s">
        <v>112</v>
      </c>
      <c r="L108" s="24" t="s">
        <v>113</v>
      </c>
      <c r="M108" s="24" t="s">
        <v>114</v>
      </c>
      <c r="N108" s="24" t="s">
        <v>115</v>
      </c>
      <c r="O108" s="25" t="s">
        <v>128</v>
      </c>
      <c r="P108" s="23">
        <v>180</v>
      </c>
      <c r="Q108" s="25" t="s">
        <v>153</v>
      </c>
      <c r="R108" s="28"/>
    </row>
    <row r="109" spans="1:18" ht="13.5" thickBot="1">
      <c r="A109" s="22" t="s">
        <v>139</v>
      </c>
      <c r="B109" s="23" t="s">
        <v>264</v>
      </c>
      <c r="K109" s="24" t="s">
        <v>112</v>
      </c>
      <c r="L109" s="24" t="s">
        <v>113</v>
      </c>
      <c r="O109" s="25" t="s">
        <v>157</v>
      </c>
      <c r="P109" s="23">
        <v>180</v>
      </c>
      <c r="Q109" s="25" t="s">
        <v>205</v>
      </c>
      <c r="R109" s="27"/>
    </row>
    <row r="110" spans="1:18" ht="13.5" thickBot="1">
      <c r="A110" s="22" t="s">
        <v>102</v>
      </c>
      <c r="B110" s="23" t="s">
        <v>265</v>
      </c>
      <c r="C110" s="24" t="s">
        <v>104</v>
      </c>
      <c r="D110" s="24" t="s">
        <v>105</v>
      </c>
      <c r="E110" s="24" t="s">
        <v>106</v>
      </c>
      <c r="F110" s="24" t="s">
        <v>107</v>
      </c>
      <c r="G110" s="24" t="s">
        <v>108</v>
      </c>
      <c r="H110" s="24" t="s">
        <v>109</v>
      </c>
      <c r="I110" s="24" t="s">
        <v>110</v>
      </c>
      <c r="J110" s="24" t="s">
        <v>111</v>
      </c>
      <c r="K110" s="24" t="s">
        <v>112</v>
      </c>
      <c r="L110" s="24" t="s">
        <v>113</v>
      </c>
      <c r="M110" s="24" t="s">
        <v>114</v>
      </c>
      <c r="N110" s="24" t="s">
        <v>115</v>
      </c>
      <c r="O110" s="25" t="s">
        <v>128</v>
      </c>
      <c r="P110" s="23">
        <v>160</v>
      </c>
      <c r="Q110" s="25" t="s">
        <v>120</v>
      </c>
      <c r="R110" s="28"/>
    </row>
    <row r="111" spans="1:18" ht="13.5" thickBot="1">
      <c r="A111" s="22" t="s">
        <v>139</v>
      </c>
      <c r="B111" s="23" t="s">
        <v>266</v>
      </c>
      <c r="C111" s="24" t="s">
        <v>104</v>
      </c>
      <c r="D111" s="24" t="s">
        <v>105</v>
      </c>
      <c r="E111" s="24" t="s">
        <v>106</v>
      </c>
      <c r="F111" s="24" t="s">
        <v>107</v>
      </c>
      <c r="G111" s="24" t="s">
        <v>108</v>
      </c>
      <c r="H111" s="24" t="s">
        <v>109</v>
      </c>
      <c r="K111" s="24" t="s">
        <v>112</v>
      </c>
      <c r="L111" s="24" t="s">
        <v>113</v>
      </c>
      <c r="M111" s="24" t="s">
        <v>114</v>
      </c>
      <c r="N111" s="24" t="s">
        <v>115</v>
      </c>
      <c r="O111" s="25" t="s">
        <v>157</v>
      </c>
      <c r="P111" s="23">
        <v>160</v>
      </c>
      <c r="Q111" s="25" t="s">
        <v>181</v>
      </c>
      <c r="R111" s="28"/>
    </row>
    <row r="112" spans="1:18" ht="13.5" thickBot="1">
      <c r="A112" s="22" t="s">
        <v>139</v>
      </c>
      <c r="B112" s="23" t="s">
        <v>267</v>
      </c>
      <c r="I112" s="24" t="s">
        <v>110</v>
      </c>
      <c r="J112" s="24" t="s">
        <v>111</v>
      </c>
      <c r="K112" s="24" t="s">
        <v>112</v>
      </c>
      <c r="O112" s="25" t="s">
        <v>141</v>
      </c>
      <c r="P112" s="23">
        <v>160</v>
      </c>
      <c r="Q112" s="25" t="s">
        <v>168</v>
      </c>
      <c r="R112" s="27"/>
    </row>
    <row r="113" spans="1:18" ht="13.5" thickBot="1">
      <c r="A113" s="22" t="s">
        <v>139</v>
      </c>
      <c r="B113" s="23" t="s">
        <v>268</v>
      </c>
      <c r="E113" s="24" t="s">
        <v>106</v>
      </c>
      <c r="F113" s="24" t="s">
        <v>107</v>
      </c>
      <c r="G113" s="24" t="s">
        <v>108</v>
      </c>
      <c r="H113" s="24" t="s">
        <v>109</v>
      </c>
      <c r="K113" s="24" t="s">
        <v>112</v>
      </c>
      <c r="L113" s="24" t="s">
        <v>113</v>
      </c>
      <c r="O113" s="25" t="s">
        <v>157</v>
      </c>
      <c r="P113" s="23">
        <v>160</v>
      </c>
      <c r="Q113" s="25" t="s">
        <v>181</v>
      </c>
      <c r="R113" s="27"/>
    </row>
    <row r="114" spans="1:18" ht="13.5" thickBot="1">
      <c r="A114" s="22" t="s">
        <v>102</v>
      </c>
      <c r="B114" s="23" t="s">
        <v>269</v>
      </c>
      <c r="C114" s="24" t="s">
        <v>104</v>
      </c>
      <c r="D114" s="24" t="s">
        <v>105</v>
      </c>
      <c r="E114" s="24" t="s">
        <v>106</v>
      </c>
      <c r="F114" s="24" t="s">
        <v>107</v>
      </c>
      <c r="G114" s="24" t="s">
        <v>108</v>
      </c>
      <c r="H114" s="24" t="s">
        <v>109</v>
      </c>
      <c r="I114" s="24" t="s">
        <v>110</v>
      </c>
      <c r="J114" s="24" t="s">
        <v>111</v>
      </c>
      <c r="K114" s="24" t="s">
        <v>112</v>
      </c>
      <c r="L114" s="24" t="s">
        <v>113</v>
      </c>
      <c r="M114" s="24" t="s">
        <v>114</v>
      </c>
      <c r="N114" s="24" t="s">
        <v>115</v>
      </c>
      <c r="O114" s="25" t="s">
        <v>116</v>
      </c>
      <c r="P114" s="23">
        <v>150</v>
      </c>
      <c r="Q114" s="25" t="s">
        <v>120</v>
      </c>
      <c r="R114" s="27"/>
    </row>
    <row r="115" spans="1:18" ht="13.5" thickBot="1">
      <c r="A115" s="22" t="s">
        <v>139</v>
      </c>
      <c r="B115" s="23" t="s">
        <v>270</v>
      </c>
      <c r="K115" s="24" t="s">
        <v>112</v>
      </c>
      <c r="L115" s="24" t="s">
        <v>113</v>
      </c>
      <c r="M115" s="24" t="s">
        <v>114</v>
      </c>
      <c r="O115" s="25" t="s">
        <v>157</v>
      </c>
      <c r="P115" s="23">
        <v>140</v>
      </c>
      <c r="Q115" s="25" t="s">
        <v>271</v>
      </c>
      <c r="R115" s="28"/>
    </row>
    <row r="116" spans="1:18" ht="13.5" thickBot="1">
      <c r="A116" s="22" t="s">
        <v>139</v>
      </c>
      <c r="B116" s="23" t="s">
        <v>272</v>
      </c>
      <c r="K116" s="24" t="s">
        <v>112</v>
      </c>
      <c r="L116" s="24" t="s">
        <v>113</v>
      </c>
      <c r="M116" s="24" t="s">
        <v>114</v>
      </c>
      <c r="O116" s="25" t="s">
        <v>141</v>
      </c>
      <c r="P116" s="23">
        <v>130</v>
      </c>
      <c r="Q116" s="25" t="s">
        <v>158</v>
      </c>
      <c r="R116" s="28"/>
    </row>
    <row r="117" spans="1:18" ht="13.5" thickBot="1">
      <c r="A117" s="22" t="s">
        <v>139</v>
      </c>
      <c r="B117" s="23" t="s">
        <v>273</v>
      </c>
      <c r="H117" s="24" t="s">
        <v>109</v>
      </c>
      <c r="I117" s="24" t="s">
        <v>110</v>
      </c>
      <c r="J117" s="24" t="s">
        <v>111</v>
      </c>
      <c r="K117" s="24" t="s">
        <v>112</v>
      </c>
      <c r="O117" s="25" t="s">
        <v>157</v>
      </c>
      <c r="P117" s="23">
        <v>130</v>
      </c>
      <c r="Q117" s="25" t="s">
        <v>274</v>
      </c>
      <c r="R117" s="27"/>
    </row>
    <row r="118" spans="1:18" ht="13.5" thickBot="1">
      <c r="A118" s="22" t="s">
        <v>139</v>
      </c>
      <c r="B118" s="23" t="s">
        <v>275</v>
      </c>
      <c r="C118" s="24" t="s">
        <v>104</v>
      </c>
      <c r="D118" s="24" t="s">
        <v>105</v>
      </c>
      <c r="E118" s="24" t="s">
        <v>106</v>
      </c>
      <c r="F118" s="24" t="s">
        <v>107</v>
      </c>
      <c r="G118" s="24" t="s">
        <v>108</v>
      </c>
      <c r="H118" s="24" t="s">
        <v>109</v>
      </c>
      <c r="I118" s="24" t="s">
        <v>110</v>
      </c>
      <c r="J118" s="24" t="s">
        <v>111</v>
      </c>
      <c r="K118" s="24" t="s">
        <v>112</v>
      </c>
      <c r="L118" s="24" t="s">
        <v>113</v>
      </c>
      <c r="M118" s="24" t="s">
        <v>114</v>
      </c>
      <c r="N118" s="24" t="s">
        <v>115</v>
      </c>
      <c r="O118" s="25" t="s">
        <v>276</v>
      </c>
      <c r="P118" s="23">
        <v>130</v>
      </c>
      <c r="Q118" s="25" t="s">
        <v>142</v>
      </c>
      <c r="R118" s="27"/>
    </row>
    <row r="119" spans="1:18" ht="13.5" thickBot="1">
      <c r="A119" s="22" t="s">
        <v>139</v>
      </c>
      <c r="B119" s="23" t="s">
        <v>277</v>
      </c>
      <c r="G119" s="24" t="s">
        <v>108</v>
      </c>
      <c r="H119" s="24" t="s">
        <v>109</v>
      </c>
      <c r="I119" s="24" t="s">
        <v>110</v>
      </c>
      <c r="J119" s="24" t="s">
        <v>111</v>
      </c>
      <c r="K119" s="24" t="s">
        <v>112</v>
      </c>
      <c r="O119" s="25" t="s">
        <v>128</v>
      </c>
      <c r="P119" s="23">
        <v>130</v>
      </c>
      <c r="Q119" s="25" t="s">
        <v>205</v>
      </c>
      <c r="R119" s="27"/>
    </row>
    <row r="120" spans="1:18" ht="13.5" thickBot="1">
      <c r="A120" s="22" t="s">
        <v>139</v>
      </c>
      <c r="B120" s="23" t="s">
        <v>278</v>
      </c>
      <c r="E120" s="24" t="s">
        <v>106</v>
      </c>
      <c r="F120" s="24" t="s">
        <v>107</v>
      </c>
      <c r="G120" s="24" t="s">
        <v>108</v>
      </c>
      <c r="H120" s="24" t="s">
        <v>109</v>
      </c>
      <c r="I120" s="24" t="s">
        <v>110</v>
      </c>
      <c r="J120" s="24" t="s">
        <v>111</v>
      </c>
      <c r="K120" s="24" t="s">
        <v>112</v>
      </c>
      <c r="L120" s="24" t="s">
        <v>113</v>
      </c>
      <c r="O120" s="25" t="s">
        <v>186</v>
      </c>
      <c r="P120" s="23">
        <v>120</v>
      </c>
      <c r="Q120" s="25" t="s">
        <v>120</v>
      </c>
      <c r="R120" s="27"/>
    </row>
    <row r="121" spans="1:18" ht="13.5" thickBot="1">
      <c r="A121" s="22" t="s">
        <v>102</v>
      </c>
      <c r="B121" s="23" t="s">
        <v>279</v>
      </c>
      <c r="E121" s="24" t="s">
        <v>106</v>
      </c>
      <c r="F121" s="24" t="s">
        <v>107</v>
      </c>
      <c r="G121" s="24" t="s">
        <v>108</v>
      </c>
      <c r="H121" s="24" t="s">
        <v>109</v>
      </c>
      <c r="I121" s="24" t="s">
        <v>110</v>
      </c>
      <c r="O121" s="25" t="s">
        <v>151</v>
      </c>
      <c r="P121" s="23">
        <v>100</v>
      </c>
      <c r="Q121" s="25" t="s">
        <v>120</v>
      </c>
      <c r="R121" s="27"/>
    </row>
    <row r="122" spans="1:18" ht="13.5" thickBot="1">
      <c r="A122" s="22" t="s">
        <v>139</v>
      </c>
      <c r="B122" s="23" t="s">
        <v>280</v>
      </c>
      <c r="C122" s="24" t="s">
        <v>104</v>
      </c>
      <c r="D122" s="24" t="s">
        <v>105</v>
      </c>
      <c r="E122" s="24" t="s">
        <v>106</v>
      </c>
      <c r="F122" s="24" t="s">
        <v>107</v>
      </c>
      <c r="G122" s="24" t="s">
        <v>108</v>
      </c>
      <c r="H122" s="24" t="s">
        <v>109</v>
      </c>
      <c r="I122" s="24" t="s">
        <v>110</v>
      </c>
      <c r="J122" s="24" t="s">
        <v>111</v>
      </c>
      <c r="K122" s="24" t="s">
        <v>112</v>
      </c>
      <c r="L122" s="24" t="s">
        <v>113</v>
      </c>
      <c r="M122" s="24" t="s">
        <v>114</v>
      </c>
      <c r="N122" s="24" t="s">
        <v>115</v>
      </c>
      <c r="O122" s="25" t="s">
        <v>281</v>
      </c>
      <c r="P122" s="23">
        <v>80</v>
      </c>
      <c r="Q122" s="25" t="s">
        <v>120</v>
      </c>
      <c r="R122" s="28"/>
    </row>
    <row r="123" spans="1:18" ht="13.5" thickBot="1">
      <c r="A123" s="22" t="s">
        <v>139</v>
      </c>
      <c r="B123" s="23" t="s">
        <v>282</v>
      </c>
      <c r="F123" s="24" t="s">
        <v>107</v>
      </c>
      <c r="G123" s="24" t="s">
        <v>108</v>
      </c>
      <c r="H123" s="24" t="s">
        <v>109</v>
      </c>
      <c r="I123" s="24" t="s">
        <v>110</v>
      </c>
      <c r="J123" s="24" t="s">
        <v>111</v>
      </c>
      <c r="K123" s="24" t="s">
        <v>112</v>
      </c>
      <c r="L123" s="24" t="s">
        <v>113</v>
      </c>
      <c r="M123" s="24" t="s">
        <v>114</v>
      </c>
      <c r="O123" s="25" t="s">
        <v>283</v>
      </c>
      <c r="P123" s="23">
        <v>70</v>
      </c>
      <c r="Q123" s="25" t="s">
        <v>120</v>
      </c>
      <c r="R123" s="27"/>
    </row>
    <row r="124" spans="1:18">
      <c r="A124" s="22" t="s">
        <v>139</v>
      </c>
      <c r="B124" s="23" t="s">
        <v>284</v>
      </c>
      <c r="C124" s="24" t="s">
        <v>104</v>
      </c>
      <c r="D124" s="24" t="s">
        <v>105</v>
      </c>
      <c r="E124" s="24" t="s">
        <v>106</v>
      </c>
      <c r="F124" s="24" t="s">
        <v>107</v>
      </c>
      <c r="G124" s="24" t="s">
        <v>108</v>
      </c>
      <c r="H124" s="24" t="s">
        <v>109</v>
      </c>
      <c r="I124" s="24" t="s">
        <v>110</v>
      </c>
      <c r="J124" s="24" t="s">
        <v>111</v>
      </c>
      <c r="K124" s="24" t="s">
        <v>112</v>
      </c>
      <c r="L124" s="24" t="s">
        <v>113</v>
      </c>
      <c r="M124" s="24" t="s">
        <v>114</v>
      </c>
      <c r="N124" s="24" t="s">
        <v>115</v>
      </c>
      <c r="O124" s="25" t="s">
        <v>285</v>
      </c>
      <c r="P124" s="23">
        <v>60</v>
      </c>
      <c r="Q124" s="25" t="s">
        <v>120</v>
      </c>
      <c r="R12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Interface</vt:lpstr>
      <vt:lpstr>Cal</vt:lpstr>
      <vt:lpstr>Cha</vt:lpstr>
      <vt:lpstr>Temp</vt:lpstr>
      <vt:lpstr>Flowers</vt:lpstr>
      <vt:lpstr>Fossels</vt:lpstr>
      <vt:lpstr>Bells</vt:lpstr>
    </vt:vector>
  </TitlesOfParts>
  <Company>RISE Office 365 Professional Plus Base config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Mullaney</dc:creator>
  <cp:lastModifiedBy>Steven Mullaney</cp:lastModifiedBy>
  <dcterms:created xsi:type="dcterms:W3CDTF">2020-03-09T12:24:31Z</dcterms:created>
  <dcterms:modified xsi:type="dcterms:W3CDTF">2022-08-21T18:41:13Z</dcterms:modified>
</cp:coreProperties>
</file>